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layslimited-my.sharepoint.com/personal/josh_burgess_clays_co_uk/Documents/Documents/"/>
    </mc:Choice>
  </mc:AlternateContent>
  <xr:revisionPtr revIDLastSave="0" documentId="8_{8105782F-5CEB-44CF-A2C3-A1DD16BFBD0A}" xr6:coauthVersionLast="47" xr6:coauthVersionMax="47" xr10:uidLastSave="{00000000-0000-0000-0000-000000000000}"/>
  <workbookProtection workbookAlgorithmName="SHA-512" workbookHashValue="w+EQCla5yoeG+/iMeCt+RS5uLXvx61VrJYwqzR+r4FWdfQhH8HHDnDwIjxjpspA0+iPXNLFFeS9PCExZNE3Gfg==" workbookSaltValue="LCOqlpH5a6eNJDtce90uqw==" workbookSpinCount="100000" lockStructure="1"/>
  <bookViews>
    <workbookView xWindow="-120" yWindow="-120" windowWidth="29040" windowHeight="15840" xr2:uid="{EEA4E949-267C-4CC3-898C-AD0EF41E3DFA}"/>
  </bookViews>
  <sheets>
    <sheet name="Instructions" sheetId="4" r:id="rId1"/>
    <sheet name="PO HBK" sheetId="1" r:id="rId2"/>
    <sheet name="HBK Dropdowns" sheetId="2" state="hidden" r:id="rId3"/>
    <sheet name="Spine Width Calculator" sheetId="3" state="hidden" r:id="rId4"/>
  </sheets>
  <externalReferences>
    <externalReference r:id="rId5"/>
  </externalReferences>
  <definedNames>
    <definedName name="_xlnm._FilterDatabase" localSheetId="1" hidden="1">'PO HBK'!$B$12:$E$28</definedName>
    <definedName name="Hardback_cover_for_case__no_jacket">'HBK Dropdowns'!$R$11:$R$12</definedName>
    <definedName name="Hardback_cover_for_case__with_loose_jacket">'HBK Dropdowns'!$S$11:$S$12</definedName>
    <definedName name="Hardback_with_loose_jacket">'HBK Dropdowns'!$Q$10:$Q$11</definedName>
    <definedName name="ImageLookup" localSheetId="0">_xlfn.XLOOKUP('[1]PO HBK'!$C$79:$D$79,#REF!,#REF!)</definedName>
    <definedName name="ImageLookup">_xlfn.XLOOKUP('PO HBK'!$C$86:$D$86,#REF!,#REF!)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1" l="1"/>
  <c r="M13" i="1"/>
  <c r="J3" i="1" s="1" a="1"/>
  <c r="J3" i="1" s="1"/>
  <c r="H2" i="3"/>
  <c r="C14" i="3" s="1"/>
  <c r="D14" i="3" s="1"/>
  <c r="G14" i="3" s="1"/>
  <c r="J86" i="2"/>
  <c r="O45" i="2" l="1"/>
  <c r="O44"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V30" i="2" l="1" a="1"/>
  <c r="V30" i="2" s="1"/>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87" i="2"/>
  <c r="F97" i="2" l="1"/>
  <c r="B109" i="1" l="1"/>
  <c r="C14" i="2" l="1"/>
  <c r="C15" i="3"/>
  <c r="D15" i="3" s="1"/>
  <c r="E15" i="3" s="1"/>
  <c r="J136" i="2"/>
  <c r="J128" i="2"/>
  <c r="J80" i="2"/>
  <c r="G15" i="3" l="1"/>
  <c r="C65" i="3"/>
  <c r="D65" i="3" s="1"/>
  <c r="C59" i="3"/>
  <c r="D59" i="3" s="1"/>
  <c r="C53" i="3"/>
  <c r="D53" i="3" s="1"/>
  <c r="C47" i="3"/>
  <c r="D47" i="3" s="1"/>
  <c r="C29" i="3"/>
  <c r="D29" i="3" s="1"/>
  <c r="C17" i="3"/>
  <c r="D17" i="3" s="1"/>
  <c r="C68" i="3"/>
  <c r="D68" i="3" s="1"/>
  <c r="C62" i="3"/>
  <c r="D62" i="3" s="1"/>
  <c r="C56" i="3"/>
  <c r="D56" i="3" s="1"/>
  <c r="C50" i="3"/>
  <c r="D50" i="3" s="1"/>
  <c r="C44" i="3"/>
  <c r="D44" i="3" s="1"/>
  <c r="C38" i="3"/>
  <c r="D38" i="3" s="1"/>
  <c r="C32" i="3"/>
  <c r="D32" i="3" s="1"/>
  <c r="C26" i="3"/>
  <c r="D26" i="3" s="1"/>
  <c r="C20" i="3"/>
  <c r="D20" i="3" s="1"/>
  <c r="C41" i="3"/>
  <c r="D41" i="3" s="1"/>
  <c r="C67" i="3"/>
  <c r="D67" i="3" s="1"/>
  <c r="C61" i="3"/>
  <c r="D61" i="3" s="1"/>
  <c r="C55" i="3"/>
  <c r="D55" i="3" s="1"/>
  <c r="C49" i="3"/>
  <c r="D49" i="3" s="1"/>
  <c r="C43" i="3"/>
  <c r="D43" i="3" s="1"/>
  <c r="C37" i="3"/>
  <c r="D37" i="3" s="1"/>
  <c r="C31" i="3"/>
  <c r="D31" i="3" s="1"/>
  <c r="C25" i="3"/>
  <c r="D25" i="3" s="1"/>
  <c r="C19" i="3"/>
  <c r="D19" i="3" s="1"/>
  <c r="C23" i="3"/>
  <c r="D23" i="3" s="1"/>
  <c r="C66" i="3"/>
  <c r="D66" i="3" s="1"/>
  <c r="C60" i="3"/>
  <c r="D60" i="3" s="1"/>
  <c r="C54" i="3"/>
  <c r="D54" i="3" s="1"/>
  <c r="C48" i="3"/>
  <c r="D48" i="3" s="1"/>
  <c r="C42" i="3"/>
  <c r="D42" i="3" s="1"/>
  <c r="C36" i="3"/>
  <c r="D36" i="3" s="1"/>
  <c r="C30" i="3"/>
  <c r="D30" i="3" s="1"/>
  <c r="C24" i="3"/>
  <c r="D24" i="3" s="1"/>
  <c r="C18" i="3"/>
  <c r="D18" i="3" s="1"/>
  <c r="C16" i="3"/>
  <c r="D16" i="3" s="1"/>
  <c r="C35" i="3"/>
  <c r="D35" i="3" s="1"/>
  <c r="C64" i="3"/>
  <c r="D64" i="3" s="1"/>
  <c r="C58" i="3"/>
  <c r="D58" i="3" s="1"/>
  <c r="C52" i="3"/>
  <c r="D52" i="3" s="1"/>
  <c r="C46" i="3"/>
  <c r="D46" i="3" s="1"/>
  <c r="C40" i="3"/>
  <c r="D40" i="3" s="1"/>
  <c r="C34" i="3"/>
  <c r="D34" i="3" s="1"/>
  <c r="C28" i="3"/>
  <c r="D28" i="3" s="1"/>
  <c r="C22" i="3"/>
  <c r="D22" i="3" s="1"/>
  <c r="C63" i="3"/>
  <c r="D63" i="3" s="1"/>
  <c r="C57" i="3"/>
  <c r="D57" i="3" s="1"/>
  <c r="C51" i="3"/>
  <c r="D51" i="3" s="1"/>
  <c r="C45" i="3"/>
  <c r="D45" i="3" s="1"/>
  <c r="C39" i="3"/>
  <c r="D39" i="3" s="1"/>
  <c r="C33" i="3"/>
  <c r="D33" i="3" s="1"/>
  <c r="C27" i="3"/>
  <c r="D27" i="3" s="1"/>
  <c r="C21" i="3"/>
  <c r="D21" i="3" s="1"/>
  <c r="K41" i="2"/>
  <c r="J41" i="2"/>
  <c r="I51" i="2"/>
  <c r="J34" i="2"/>
  <c r="K28" i="2"/>
  <c r="J28" i="2"/>
  <c r="C11" i="2"/>
  <c r="C12" i="2"/>
  <c r="C13" i="2"/>
  <c r="C10" i="2"/>
  <c r="I76" i="2" l="1"/>
  <c r="I73" i="2"/>
  <c r="I74" i="2"/>
  <c r="I75" i="2"/>
  <c r="I71" i="2"/>
  <c r="I77" i="2"/>
  <c r="I52" i="2"/>
  <c r="I72" i="2"/>
  <c r="I70" i="2"/>
  <c r="J87" i="2"/>
  <c r="I61" i="2"/>
  <c r="I57" i="2"/>
  <c r="I63" i="2"/>
  <c r="I58" i="2"/>
  <c r="I64" i="2"/>
  <c r="I59" i="2"/>
  <c r="I66" i="2"/>
  <c r="I62" i="2"/>
  <c r="I65" i="2"/>
  <c r="I60" i="2"/>
  <c r="J115" i="2"/>
  <c r="J98" i="2"/>
  <c r="J89" i="2"/>
  <c r="J97" i="2"/>
  <c r="J103" i="2"/>
  <c r="J116" i="2"/>
  <c r="J109" i="2"/>
  <c r="J121" i="2"/>
  <c r="J104" i="2"/>
  <c r="J92" i="2"/>
  <c r="J100" i="2"/>
  <c r="J122" i="2"/>
  <c r="J90" i="2"/>
  <c r="J88" i="2"/>
  <c r="J91" i="2"/>
  <c r="J123" i="2"/>
  <c r="J120" i="2"/>
  <c r="J107" i="2"/>
  <c r="J93" i="2"/>
  <c r="J117" i="2"/>
  <c r="J114" i="2"/>
  <c r="J101" i="2"/>
  <c r="J106" i="2"/>
  <c r="J113" i="2"/>
  <c r="J111" i="2"/>
  <c r="J108" i="2"/>
  <c r="J95" i="2"/>
  <c r="J94" i="2"/>
  <c r="J105" i="2"/>
  <c r="J102" i="2"/>
  <c r="J119" i="2"/>
  <c r="J110" i="2"/>
  <c r="J112" i="2"/>
  <c r="J99" i="2"/>
  <c r="J96" i="2"/>
  <c r="J118" i="2"/>
  <c r="F126" i="2"/>
  <c r="F120" i="2"/>
  <c r="F114" i="2"/>
  <c r="F108" i="2"/>
  <c r="F102" i="2"/>
  <c r="F98" i="2"/>
  <c r="F125" i="2"/>
  <c r="F119" i="2"/>
  <c r="F113" i="2"/>
  <c r="F107" i="2"/>
  <c r="F101" i="2"/>
  <c r="F110" i="2"/>
  <c r="F115" i="2"/>
  <c r="F124" i="2"/>
  <c r="F118" i="2"/>
  <c r="F112" i="2"/>
  <c r="F106" i="2"/>
  <c r="F100" i="2"/>
  <c r="F116" i="2"/>
  <c r="F109" i="2"/>
  <c r="F123" i="2"/>
  <c r="F117" i="2"/>
  <c r="F111" i="2"/>
  <c r="F105" i="2"/>
  <c r="F99" i="2"/>
  <c r="F122" i="2"/>
  <c r="F104" i="2"/>
  <c r="F121" i="2"/>
  <c r="F103" i="2"/>
  <c r="J42" i="2"/>
  <c r="J29" i="2"/>
  <c r="J30" i="2"/>
  <c r="J138" i="2"/>
  <c r="J144" i="2"/>
  <c r="J150" i="2"/>
  <c r="J156" i="2"/>
  <c r="J162" i="2"/>
  <c r="J137" i="2"/>
  <c r="J83" i="2"/>
  <c r="J160" i="2"/>
  <c r="J133" i="2"/>
  <c r="J155" i="2"/>
  <c r="J129" i="2"/>
  <c r="J139" i="2"/>
  <c r="J145" i="2"/>
  <c r="J151" i="2"/>
  <c r="J157" i="2"/>
  <c r="J163" i="2"/>
  <c r="J130" i="2"/>
  <c r="J81" i="2"/>
  <c r="J154" i="2"/>
  <c r="J161" i="2"/>
  <c r="J140" i="2"/>
  <c r="J146" i="2"/>
  <c r="J152" i="2"/>
  <c r="J158" i="2"/>
  <c r="J164" i="2"/>
  <c r="J131" i="2"/>
  <c r="J142" i="2"/>
  <c r="J166" i="2"/>
  <c r="J149" i="2"/>
  <c r="J82" i="2"/>
  <c r="J141" i="2"/>
  <c r="J147" i="2"/>
  <c r="J153" i="2"/>
  <c r="J159" i="2"/>
  <c r="J165" i="2"/>
  <c r="J132" i="2"/>
  <c r="J148" i="2"/>
  <c r="J143" i="2"/>
  <c r="J167" i="2"/>
  <c r="E33" i="3"/>
  <c r="G33" i="3" s="1"/>
  <c r="E52" i="3"/>
  <c r="G52" i="3" s="1"/>
  <c r="E60" i="3"/>
  <c r="G60" i="3" s="1"/>
  <c r="E50" i="3"/>
  <c r="G50" i="3" s="1"/>
  <c r="E39" i="3"/>
  <c r="G39" i="3" s="1"/>
  <c r="E30" i="3"/>
  <c r="G30" i="3" s="1"/>
  <c r="E66" i="3"/>
  <c r="G66" i="3" s="1"/>
  <c r="E20" i="3"/>
  <c r="G20" i="3" s="1"/>
  <c r="E53" i="3"/>
  <c r="G53" i="3" s="1"/>
  <c r="E28" i="3"/>
  <c r="G28" i="3" s="1"/>
  <c r="E36" i="3"/>
  <c r="G36" i="3" s="1"/>
  <c r="E26" i="3"/>
  <c r="G26" i="3" s="1"/>
  <c r="E59" i="3"/>
  <c r="G59" i="3" s="1"/>
  <c r="E51" i="3"/>
  <c r="G51" i="3" s="1"/>
  <c r="E35" i="3"/>
  <c r="G35" i="3" s="1"/>
  <c r="G19" i="3"/>
  <c r="E19" i="3"/>
  <c r="E68" i="3"/>
  <c r="G68" i="3" s="1"/>
  <c r="E21" i="3"/>
  <c r="G21" i="3" s="1"/>
  <c r="E40" i="3"/>
  <c r="G40" i="3" s="1"/>
  <c r="G16" i="3"/>
  <c r="E16" i="3"/>
  <c r="E48" i="3"/>
  <c r="G48" i="3" s="1"/>
  <c r="E25" i="3"/>
  <c r="G25" i="3" s="1"/>
  <c r="E61" i="3"/>
  <c r="G61" i="3" s="1"/>
  <c r="E38" i="3"/>
  <c r="G38" i="3" s="1"/>
  <c r="G17" i="3"/>
  <c r="L2" i="3" s="1"/>
  <c r="E17" i="3"/>
  <c r="E14" i="3"/>
  <c r="E24" i="3"/>
  <c r="G24" i="3" s="1"/>
  <c r="E41" i="3"/>
  <c r="G41" i="3" s="1"/>
  <c r="E47" i="3"/>
  <c r="G47" i="3" s="1"/>
  <c r="E22" i="3"/>
  <c r="G22" i="3" s="1"/>
  <c r="E58" i="3"/>
  <c r="G58" i="3" s="1"/>
  <c r="E43" i="3"/>
  <c r="G43" i="3" s="1"/>
  <c r="E56" i="3"/>
  <c r="G56" i="3" s="1"/>
  <c r="E45" i="3"/>
  <c r="G45" i="3" s="1"/>
  <c r="E64" i="3"/>
  <c r="G64" i="3" s="1"/>
  <c r="E23" i="3"/>
  <c r="G23" i="3" s="1"/>
  <c r="E49" i="3"/>
  <c r="G49" i="3" s="1"/>
  <c r="E62" i="3"/>
  <c r="G62" i="3" s="1"/>
  <c r="E34" i="3"/>
  <c r="G34" i="3" s="1"/>
  <c r="E42" i="3"/>
  <c r="G42" i="3" s="1"/>
  <c r="E55" i="3"/>
  <c r="G55" i="3" s="1"/>
  <c r="E32" i="3"/>
  <c r="G32" i="3" s="1"/>
  <c r="E65" i="3"/>
  <c r="G65" i="3" s="1"/>
  <c r="E57" i="3"/>
  <c r="G57" i="3" s="1"/>
  <c r="E27" i="3"/>
  <c r="G27" i="3" s="1"/>
  <c r="E63" i="3"/>
  <c r="G63" i="3" s="1"/>
  <c r="E46" i="3"/>
  <c r="G46" i="3" s="1"/>
  <c r="E18" i="3"/>
  <c r="G18" i="3"/>
  <c r="E54" i="3"/>
  <c r="G54" i="3" s="1"/>
  <c r="E31" i="3"/>
  <c r="G31" i="3" s="1"/>
  <c r="E67" i="3"/>
  <c r="G67" i="3" s="1"/>
  <c r="E44" i="3"/>
  <c r="G44" i="3" s="1"/>
  <c r="E29" i="3"/>
  <c r="G29" i="3" s="1"/>
  <c r="E37" i="3"/>
  <c r="G37" i="3" s="1"/>
  <c r="K45" i="2"/>
  <c r="K46" i="2"/>
  <c r="J48" i="2"/>
  <c r="K48" i="2"/>
  <c r="K47" i="2"/>
  <c r="I53" i="2"/>
  <c r="K43" i="2"/>
  <c r="J47" i="2"/>
  <c r="J46" i="2"/>
  <c r="J44" i="2"/>
  <c r="J43" i="2"/>
  <c r="K44" i="2"/>
  <c r="J45" i="2"/>
  <c r="K42" i="2"/>
  <c r="J36" i="2"/>
  <c r="J31" i="2"/>
  <c r="K31" i="2"/>
  <c r="J37" i="2"/>
  <c r="J38" i="2"/>
  <c r="J35" i="2"/>
  <c r="K29" i="2"/>
  <c r="K30" i="2"/>
  <c r="Q15" i="2" l="1" a="1"/>
  <c r="Q15" i="2" s="1"/>
  <c r="R15" i="2" a="1"/>
  <c r="R15" i="2" s="1"/>
  <c r="Q67" i="2" a="1"/>
  <c r="Q67" i="2" s="1"/>
  <c r="Q48" i="2" a="1"/>
  <c r="Q48" i="2" s="1"/>
  <c r="Q54" i="2" a="1"/>
  <c r="Q54" i="2" s="1"/>
  <c r="R22" i="2" a="1"/>
  <c r="R22" i="2" s="1"/>
  <c r="Q22" i="2" a="1"/>
  <c r="Q22" i="2" s="1"/>
  <c r="Q99" i="2" a="1"/>
  <c r="Q99" i="2" s="1"/>
  <c r="Q41" i="2" a="1"/>
  <c r="Q41" i="2" s="1"/>
  <c r="Q89" i="2" a="1"/>
  <c r="Q89" i="2" s="1"/>
  <c r="Q30" i="2" a="1"/>
  <c r="Q30" i="2" s="1"/>
  <c r="R30" i="2" a="1"/>
  <c r="R30"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<sst xmlns="http://schemas.openxmlformats.org/spreadsheetml/2006/main" count="681" uniqueCount="471">
  <si>
    <t>Quantity to store at Clays for scheme:</t>
  </si>
  <si>
    <t>Yes</t>
  </si>
  <si>
    <t>Using Clays Gardners Distribution Scheme:</t>
  </si>
  <si>
    <t>If you are planning to use the scheme, please discuss this with your sales rep first:</t>
  </si>
  <si>
    <t xml:space="preserve">Clays/Gardners Distribution Scheme: </t>
  </si>
  <si>
    <t>Tel:</t>
  </si>
  <si>
    <t xml:space="preserve">Tel: </t>
  </si>
  <si>
    <t xml:space="preserve">Quantity: </t>
  </si>
  <si>
    <t>Bulk Quantity:</t>
  </si>
  <si>
    <t xml:space="preserve">Any Additonal Deliveries: </t>
  </si>
  <si>
    <t>Please note you cannot specify delivery time</t>
  </si>
  <si>
    <t xml:space="preserve">E.g. packing for onwards export, restricted access to property. </t>
  </si>
  <si>
    <t>Special Instructions:</t>
  </si>
  <si>
    <t>Advances Quanity:</t>
  </si>
  <si>
    <t>Double-walled cartons</t>
  </si>
  <si>
    <t>Packing:</t>
  </si>
  <si>
    <t xml:space="preserve">Packing and Delivery: </t>
  </si>
  <si>
    <t>Foil Colour Ref:</t>
  </si>
  <si>
    <t>Case Foil Blocking</t>
  </si>
  <si>
    <t>Case Cloth:</t>
  </si>
  <si>
    <t xml:space="preserve">Hardback Bind Extras </t>
  </si>
  <si>
    <t xml:space="preserve">Case Specifications </t>
  </si>
  <si>
    <t>#3</t>
  </si>
  <si>
    <t>#2</t>
  </si>
  <si>
    <t>#1</t>
  </si>
  <si>
    <t xml:space="preserve">Special Finishes: </t>
  </si>
  <si>
    <t>Jacket Finish:</t>
  </si>
  <si>
    <t xml:space="preserve">Jacket Print: </t>
  </si>
  <si>
    <t xml:space="preserve">Jacket Material: </t>
  </si>
  <si>
    <t>Illustrations:</t>
  </si>
  <si>
    <t xml:space="preserve">Text Paper: </t>
  </si>
  <si>
    <t>Interior Specifications:</t>
  </si>
  <si>
    <t xml:space="preserve">Extent </t>
  </si>
  <si>
    <t xml:space="preserve">Trim Size: </t>
  </si>
  <si>
    <t xml:space="preserve">Bind Style: </t>
  </si>
  <si>
    <t>N/A</t>
  </si>
  <si>
    <t>Proofs:</t>
  </si>
  <si>
    <t>New</t>
  </si>
  <si>
    <t xml:space="preserve">New/Reprint: </t>
  </si>
  <si>
    <t>dd/mm/yyyy</t>
  </si>
  <si>
    <t xml:space="preserve">Date PO &amp; Files Supplied: </t>
  </si>
  <si>
    <t xml:space="preserve">ISBN: </t>
  </si>
  <si>
    <t xml:space="preserve">Total Quantity: </t>
  </si>
  <si>
    <t xml:space="preserve">Title: </t>
  </si>
  <si>
    <t xml:space="preserve">Order Details: </t>
  </si>
  <si>
    <t xml:space="preserve">Date: </t>
  </si>
  <si>
    <t>Account Code:</t>
  </si>
  <si>
    <t xml:space="preserve">Publisher Name: </t>
  </si>
  <si>
    <t xml:space="preserve">Telephone: </t>
  </si>
  <si>
    <t xml:space="preserve">Email: </t>
  </si>
  <si>
    <t xml:space="preserve">Customer Contact: </t>
  </si>
  <si>
    <t xml:space="preserve">Customer Details: </t>
  </si>
  <si>
    <t xml:space="preserve">For questions about completing the form, please contact your Clays sales representative. </t>
  </si>
  <si>
    <t xml:space="preserve">Please see INSTRUCTIONS tab for guidance on completing the PO. </t>
  </si>
  <si>
    <t>Clays Hardback Purchase Order Form:</t>
  </si>
  <si>
    <t>Other (please specify in Notes)</t>
  </si>
  <si>
    <t>Pantone colour (please provide reference)</t>
  </si>
  <si>
    <t>Pre-Press Extras</t>
  </si>
  <si>
    <t>Debossing (front &amp; back)</t>
  </si>
  <si>
    <t>Debossing (front only)</t>
  </si>
  <si>
    <t xml:space="preserve">Foiling (front, back &amp; spine) </t>
  </si>
  <si>
    <t>Foiling (front &amp; spine)</t>
  </si>
  <si>
    <t>Spot UV (front, back &amp; spine)</t>
  </si>
  <si>
    <t>CFC Jacket Special Finishes</t>
  </si>
  <si>
    <t>PDF Proofs</t>
  </si>
  <si>
    <t>Embossing (front &amp; back)</t>
  </si>
  <si>
    <t>Embossing (front only)</t>
  </si>
  <si>
    <t>No Finish</t>
  </si>
  <si>
    <t>Soft-touch matt lamination</t>
  </si>
  <si>
    <t>Anti-scuff lamination</t>
  </si>
  <si>
    <t>Gloss lamination</t>
  </si>
  <si>
    <t>Matt lamination</t>
  </si>
  <si>
    <t>Gloss varnish</t>
  </si>
  <si>
    <t>Cover Finish</t>
  </si>
  <si>
    <t>4/0</t>
  </si>
  <si>
    <t>Cover Print</t>
  </si>
  <si>
    <t>Uncoated (specify in Notes)</t>
  </si>
  <si>
    <t>4/4</t>
  </si>
  <si>
    <t>4/1</t>
  </si>
  <si>
    <t>None</t>
  </si>
  <si>
    <t>Illustrations</t>
  </si>
  <si>
    <t>Munken Premium White (80/140)</t>
  </si>
  <si>
    <t>Amber Hiway (80/98)</t>
  </si>
  <si>
    <t>Holmen Cream (65/138)</t>
  </si>
  <si>
    <t>Holmen Cream (55/106, cream)</t>
  </si>
  <si>
    <t>Bind Style</t>
  </si>
  <si>
    <t>Holmen Book (55/106, white)</t>
  </si>
  <si>
    <t>Holmen Cream (52/80, cream)</t>
  </si>
  <si>
    <t>Reprint (new data)</t>
  </si>
  <si>
    <t>Holmen Book (52/80, white)</t>
  </si>
  <si>
    <t>Reprint (same data)</t>
  </si>
  <si>
    <t>Holmen Bulky (52/115)</t>
  </si>
  <si>
    <t>Text Paper</t>
  </si>
  <si>
    <t>New/Reprint</t>
  </si>
  <si>
    <t xml:space="preserve">Case Material </t>
  </si>
  <si>
    <t xml:space="preserve">Case Cloth Colour  </t>
  </si>
  <si>
    <t>601 Black</t>
  </si>
  <si>
    <t>619 White</t>
  </si>
  <si>
    <t>603 Prussian Blue</t>
  </si>
  <si>
    <t xml:space="preserve">611 Paris Blue </t>
  </si>
  <si>
    <t xml:space="preserve">602 Dark Blue </t>
  </si>
  <si>
    <t xml:space="preserve">610 Aubergine </t>
  </si>
  <si>
    <t xml:space="preserve">606 Dark Green </t>
  </si>
  <si>
    <t xml:space="preserve">604 Red </t>
  </si>
  <si>
    <t>605 Maroon</t>
  </si>
  <si>
    <t xml:space="preserve">617 Ruby </t>
  </si>
  <si>
    <t xml:space="preserve">607 Graphite </t>
  </si>
  <si>
    <t xml:space="preserve">621 Grey </t>
  </si>
  <si>
    <t xml:space="preserve">626 Plum </t>
  </si>
  <si>
    <t>608 Claret</t>
  </si>
  <si>
    <t xml:space="preserve">615 Cherry </t>
  </si>
  <si>
    <t>628 Terracotta</t>
  </si>
  <si>
    <t xml:space="preserve">618 Dark Brown </t>
  </si>
  <si>
    <t xml:space="preserve">629 Fawn </t>
  </si>
  <si>
    <t>623 Sunshine</t>
  </si>
  <si>
    <t xml:space="preserve">632 Kingfisher </t>
  </si>
  <si>
    <t>616 Buttermilk</t>
  </si>
  <si>
    <t xml:space="preserve">622 Mandarin </t>
  </si>
  <si>
    <t xml:space="preserve">630 Silver Grey </t>
  </si>
  <si>
    <t xml:space="preserve">633 Olive </t>
  </si>
  <si>
    <t xml:space="preserve">614 Green </t>
  </si>
  <si>
    <t xml:space="preserve">624 Blueberry </t>
  </si>
  <si>
    <t xml:space="preserve">625 Sapphire </t>
  </si>
  <si>
    <t xml:space="preserve">612 Amethyst </t>
  </si>
  <si>
    <t xml:space="preserve">Case Foil Blocking </t>
  </si>
  <si>
    <t xml:space="preserve">Spine only </t>
  </si>
  <si>
    <t xml:space="preserve">Front &amp; spine </t>
  </si>
  <si>
    <t xml:space="preserve">Front, back &amp; spine </t>
  </si>
  <si>
    <t xml:space="preserve">None </t>
  </si>
  <si>
    <t xml:space="preserve">Foil Colour Ref. </t>
  </si>
  <si>
    <t>K1</t>
  </si>
  <si>
    <t xml:space="preserve">K2 </t>
  </si>
  <si>
    <t>K3</t>
  </si>
  <si>
    <t>K4</t>
  </si>
  <si>
    <t>K5</t>
  </si>
  <si>
    <t>K6</t>
  </si>
  <si>
    <t>K7</t>
  </si>
  <si>
    <t>K8</t>
  </si>
  <si>
    <t>K9</t>
  </si>
  <si>
    <t>K10</t>
  </si>
  <si>
    <t>K11</t>
  </si>
  <si>
    <t>K12</t>
  </si>
  <si>
    <t>K13</t>
  </si>
  <si>
    <t>K14</t>
  </si>
  <si>
    <t>K15</t>
  </si>
  <si>
    <t>K16</t>
  </si>
  <si>
    <t>K17</t>
  </si>
  <si>
    <t>K18</t>
  </si>
  <si>
    <t>K19</t>
  </si>
  <si>
    <t>K20</t>
  </si>
  <si>
    <t>K21</t>
  </si>
  <si>
    <t>K22</t>
  </si>
  <si>
    <t>K23</t>
  </si>
  <si>
    <t>K24</t>
  </si>
  <si>
    <t>K25</t>
  </si>
  <si>
    <t>K26</t>
  </si>
  <si>
    <t>K27</t>
  </si>
  <si>
    <t>K28</t>
  </si>
  <si>
    <t>K29</t>
  </si>
  <si>
    <t>K30</t>
  </si>
  <si>
    <t xml:space="preserve">Plain (cream/white) </t>
  </si>
  <si>
    <t>Standard coloured</t>
  </si>
  <si>
    <t xml:space="preserve">Custom printed </t>
  </si>
  <si>
    <t>Endpapers</t>
  </si>
  <si>
    <t xml:space="preserve">Endpaper Reference </t>
  </si>
  <si>
    <t xml:space="preserve">667 Sapphire Blue </t>
  </si>
  <si>
    <t xml:space="preserve">673 Heritage Blue </t>
  </si>
  <si>
    <t xml:space="preserve">679F Steel Blue </t>
  </si>
  <si>
    <t xml:space="preserve">679E Sky Blue </t>
  </si>
  <si>
    <t xml:space="preserve">676 Graphite </t>
  </si>
  <si>
    <t xml:space="preserve">662 Slate </t>
  </si>
  <si>
    <t xml:space="preserve">679L Grey </t>
  </si>
  <si>
    <t xml:space="preserve">672 Dove Grey </t>
  </si>
  <si>
    <t xml:space="preserve">658 Black </t>
  </si>
  <si>
    <t xml:space="preserve">660 Cherry </t>
  </si>
  <si>
    <t xml:space="preserve">666 Ruby </t>
  </si>
  <si>
    <t xml:space="preserve">679K Mandarin </t>
  </si>
  <si>
    <t xml:space="preserve">678 Sunshine </t>
  </si>
  <si>
    <t xml:space="preserve">664 Cotton White </t>
  </si>
  <si>
    <t xml:space="preserve">675 Hunter Green </t>
  </si>
  <si>
    <t xml:space="preserve">679X Olive </t>
  </si>
  <si>
    <t xml:space="preserve">679Y Mint </t>
  </si>
  <si>
    <t xml:space="preserve">679H Pistachio </t>
  </si>
  <si>
    <t xml:space="preserve">671 Mahogany </t>
  </si>
  <si>
    <t xml:space="preserve">665 Fawn </t>
  </si>
  <si>
    <t>679I Salmon</t>
  </si>
  <si>
    <t xml:space="preserve">674 Burnt Orange </t>
  </si>
  <si>
    <t xml:space="preserve">679P Terracotta </t>
  </si>
  <si>
    <t xml:space="preserve">679J Old Gold </t>
  </si>
  <si>
    <t xml:space="preserve">679Z Buttermilk </t>
  </si>
  <si>
    <t xml:space="preserve">679B Raspberry </t>
  </si>
  <si>
    <t xml:space="preserve">679R Plum </t>
  </si>
  <si>
    <t xml:space="preserve">679T Imperial Blue </t>
  </si>
  <si>
    <t xml:space="preserve">667 Prussian Blue </t>
  </si>
  <si>
    <t xml:space="preserve">679U Kingfisher Blue </t>
  </si>
  <si>
    <t xml:space="preserve">679M Blueberry </t>
  </si>
  <si>
    <t xml:space="preserve">659 Dark Blue </t>
  </si>
  <si>
    <t xml:space="preserve">679V Silver Grey </t>
  </si>
  <si>
    <t xml:space="preserve">Head &amp; Tail Bands </t>
  </si>
  <si>
    <t xml:space="preserve">Yes </t>
  </si>
  <si>
    <t xml:space="preserve">No </t>
  </si>
  <si>
    <t xml:space="preserve">Band Reference </t>
  </si>
  <si>
    <t>232 Dark Blue/White</t>
  </si>
  <si>
    <t xml:space="preserve">224 Blue </t>
  </si>
  <si>
    <t>231 Light Blue/White</t>
  </si>
  <si>
    <t xml:space="preserve">252D Sky Blue </t>
  </si>
  <si>
    <t xml:space="preserve">252K Mid-Blue </t>
  </si>
  <si>
    <t>252H Purple/White</t>
  </si>
  <si>
    <t xml:space="preserve">252L Purple </t>
  </si>
  <si>
    <t xml:space="preserve">252M Pink/White </t>
  </si>
  <si>
    <t xml:space="preserve">252N Fuchsia Pink </t>
  </si>
  <si>
    <t xml:space="preserve">252P White </t>
  </si>
  <si>
    <t>252G Off-White</t>
  </si>
  <si>
    <t>252Q Grey</t>
  </si>
  <si>
    <t>227 Dark Grey</t>
  </si>
  <si>
    <t>237 Black/White</t>
  </si>
  <si>
    <t>252J Black</t>
  </si>
  <si>
    <t>249 Gold</t>
  </si>
  <si>
    <t>225 Yellow</t>
  </si>
  <si>
    <t>235 Black/Yellow</t>
  </si>
  <si>
    <t>233 Red/Yellow</t>
  </si>
  <si>
    <t>252B Orange</t>
  </si>
  <si>
    <t>252R Salmon</t>
  </si>
  <si>
    <t>234 Red/White</t>
  </si>
  <si>
    <t>226 Red</t>
  </si>
  <si>
    <t>252C Dark Red</t>
  </si>
  <si>
    <t>252I Red/Black</t>
  </si>
  <si>
    <t>247 Maroon</t>
  </si>
  <si>
    <t>244 Fawn</t>
  </si>
  <si>
    <t>245 Yellow/Light Brown</t>
  </si>
  <si>
    <t>243 Light Brown</t>
  </si>
  <si>
    <t>246 Dark Brown</t>
  </si>
  <si>
    <t>249 Brown/Yellow</t>
  </si>
  <si>
    <t>229 Green/Red</t>
  </si>
  <si>
    <t>230 Green/Yellow</t>
  </si>
  <si>
    <t>251 Light Green</t>
  </si>
  <si>
    <t>239 Dark Green</t>
  </si>
  <si>
    <t xml:space="preserve">252F Jade </t>
  </si>
  <si>
    <t xml:space="preserve">Marker Ribbon </t>
  </si>
  <si>
    <t xml:space="preserve">Ribbon Reference </t>
  </si>
  <si>
    <t>258 White</t>
  </si>
  <si>
    <t>259 Yellow</t>
  </si>
  <si>
    <t>260 Gold</t>
  </si>
  <si>
    <t>266 Orange</t>
  </si>
  <si>
    <t xml:space="preserve">261 Red </t>
  </si>
  <si>
    <t>255 Maroon</t>
  </si>
  <si>
    <t>267 Baby Pink</t>
  </si>
  <si>
    <t>268 Fuchsia Pink</t>
  </si>
  <si>
    <t>269 Lilac</t>
  </si>
  <si>
    <t>262 Purple</t>
  </si>
  <si>
    <t xml:space="preserve">270 Light Blue </t>
  </si>
  <si>
    <t>263 Blue</t>
  </si>
  <si>
    <t>254 Dark Blue</t>
  </si>
  <si>
    <t>264 Light Green</t>
  </si>
  <si>
    <t>256 Green</t>
  </si>
  <si>
    <t>271 Fawn</t>
  </si>
  <si>
    <t>257 Dark Brown</t>
  </si>
  <si>
    <t>265 Grey</t>
  </si>
  <si>
    <t>272 Charcoal Grey</t>
  </si>
  <si>
    <t xml:space="preserve">253 Black </t>
  </si>
  <si>
    <t>Packing</t>
  </si>
  <si>
    <t xml:space="preserve">Using Gardners Scheme? </t>
  </si>
  <si>
    <t>Binders parcels (bulk shrink-wrapping)</t>
  </si>
  <si>
    <t>Single-walled cartons</t>
  </si>
  <si>
    <t>Cover (extra charge)</t>
  </si>
  <si>
    <t>Text (extra charge)</t>
  </si>
  <si>
    <t>Text &amp; Cover (extra charge)</t>
  </si>
  <si>
    <t>Generate &amp; Insert Barcode (extra charge)</t>
  </si>
  <si>
    <t>x</t>
  </si>
  <si>
    <t>Trim Sizes</t>
  </si>
  <si>
    <t xml:space="preserve">A format </t>
  </si>
  <si>
    <t>B Format</t>
  </si>
  <si>
    <t>Demy</t>
  </si>
  <si>
    <t>Royal</t>
  </si>
  <si>
    <t xml:space="preserve"> </t>
  </si>
  <si>
    <t>Delivery Date:</t>
  </si>
  <si>
    <t xml:space="preserve">Case Cloth Reference: </t>
  </si>
  <si>
    <t>Case Cloth- Clays</t>
  </si>
  <si>
    <t>Marker Ribbons – Clays</t>
  </si>
  <si>
    <t>Head/Tail Bands – Clays</t>
  </si>
  <si>
    <t>Wibalin® Endpapers – Clays</t>
  </si>
  <si>
    <t>Brillianta</t>
  </si>
  <si>
    <t>Other (please specify in notes)</t>
  </si>
  <si>
    <t>ExtentB14:B59</t>
  </si>
  <si>
    <t>Other (please include in notes)</t>
  </si>
  <si>
    <t>Other (pleae spcify in notes)</t>
  </si>
  <si>
    <t>8PP x 1 Section Monochrome</t>
  </si>
  <si>
    <t>8PP x 1 Section Colour</t>
  </si>
  <si>
    <t>16PP - 8PP x 2 Sections Monochrome</t>
  </si>
  <si>
    <t>24PP OR 32PP x 1 Section Monochrome</t>
  </si>
  <si>
    <t>16PP x 1 Section Monochrome</t>
  </si>
  <si>
    <t>16PP - 8PP x 2 sections Colour</t>
  </si>
  <si>
    <t>16PP x 1 Section Colour</t>
  </si>
  <si>
    <t>24PP OR 32PP x 1 Section Colour</t>
  </si>
  <si>
    <t>Quote Reference:</t>
  </si>
  <si>
    <t>Cover- for- case jacket specification</t>
  </si>
  <si>
    <t/>
  </si>
  <si>
    <t>Jacket material</t>
  </si>
  <si>
    <t>Jacket print</t>
  </si>
  <si>
    <t>Jacket finish</t>
  </si>
  <si>
    <t>Case cloth</t>
  </si>
  <si>
    <t>Case specifications</t>
  </si>
  <si>
    <t>Case cloth colour</t>
  </si>
  <si>
    <t>Case foil blocking</t>
  </si>
  <si>
    <t>case specifications</t>
  </si>
  <si>
    <t>Foil colour ref</t>
  </si>
  <si>
    <t>Spine Width:</t>
  </si>
  <si>
    <t>Microns:</t>
  </si>
  <si>
    <t>Extent</t>
  </si>
  <si>
    <t>Unsewn</t>
  </si>
  <si>
    <t>R&amp;B books</t>
  </si>
  <si>
    <t>MAX</t>
  </si>
  <si>
    <t>MIN</t>
  </si>
  <si>
    <t>TB</t>
  </si>
  <si>
    <t>Adjustment</t>
  </si>
  <si>
    <t>Unjacketed hardback (cloth bound)</t>
  </si>
  <si>
    <t>Clays FSC CFC 130gsm</t>
  </si>
  <si>
    <t>#4</t>
  </si>
  <si>
    <t>Hardback cover-for-case (with dust jacket)</t>
  </si>
  <si>
    <t>Hardback with dust jacket</t>
  </si>
  <si>
    <t>Dust Jacket</t>
  </si>
  <si>
    <t>Dust jacket specification</t>
  </si>
  <si>
    <t>Dust Jacket Special Finishes</t>
  </si>
  <si>
    <t>Material Links:</t>
  </si>
  <si>
    <t xml:space="preserve">Advance Details: </t>
  </si>
  <si>
    <t>Additional Delivery Details:</t>
  </si>
  <si>
    <t>Name:</t>
  </si>
  <si>
    <t>House/ Building Number:</t>
  </si>
  <si>
    <t>Postcode:</t>
  </si>
  <si>
    <t>Street:</t>
  </si>
  <si>
    <t>Dust Jacket Specifications:</t>
  </si>
  <si>
    <t>Cover-for-Case Specifications:</t>
  </si>
  <si>
    <t xml:space="preserve">Bulk Delivery Details: </t>
  </si>
  <si>
    <t>Hardback cover-for-case (no dust jacket)</t>
  </si>
  <si>
    <t>Is this a resedential address?</t>
  </si>
  <si>
    <t>No</t>
  </si>
  <si>
    <t>Data Amendments:</t>
  </si>
  <si>
    <t>e.g remove integrated illustration on page 16</t>
  </si>
  <si>
    <t>Margins:</t>
  </si>
  <si>
    <t>Printed Price on Cover:</t>
  </si>
  <si>
    <t>Margins</t>
  </si>
  <si>
    <t>Spine width:</t>
  </si>
  <si>
    <t>Please state in notes if not any of the above options or if more than one foil is required</t>
  </si>
  <si>
    <t>Endpapers:</t>
  </si>
  <si>
    <t>Endpaper Notes</t>
  </si>
  <si>
    <t>Pantone, please specify in notes</t>
  </si>
  <si>
    <t>Endpaper Notes:</t>
  </si>
  <si>
    <t>Head &amp; Tail Bands:</t>
  </si>
  <si>
    <t>Marker Ribbon:</t>
  </si>
  <si>
    <t xml:space="preserve">Data Amendment Instructions: </t>
  </si>
  <si>
    <t>Case Specifications:</t>
  </si>
  <si>
    <t>Please pick from specifications below</t>
  </si>
  <si>
    <t>188 Burgundy</t>
  </si>
  <si>
    <t>155 Navy Blue</t>
  </si>
  <si>
    <t>157 Dark Blue</t>
  </si>
  <si>
    <t>194 Duck Egg Blue</t>
  </si>
  <si>
    <t>154 Light Blue</t>
  </si>
  <si>
    <t>156 Black</t>
  </si>
  <si>
    <t>165 Grey</t>
  </si>
  <si>
    <t>166 Gey</t>
  </si>
  <si>
    <t>167 Light Grey</t>
  </si>
  <si>
    <t>178 Olive Green</t>
  </si>
  <si>
    <t>175 Ivory</t>
  </si>
  <si>
    <t>169 Rust</t>
  </si>
  <si>
    <t>159 Bright Red</t>
  </si>
  <si>
    <t>185 Cherry Red</t>
  </si>
  <si>
    <t>184 Flame</t>
  </si>
  <si>
    <t>181 Sunsshine Yellow</t>
  </si>
  <si>
    <t>170 Dark Brown</t>
  </si>
  <si>
    <t>172 Mid Brown</t>
  </si>
  <si>
    <t>173 Fawn</t>
  </si>
  <si>
    <t>174 Beige</t>
  </si>
  <si>
    <t>153 Pistachio</t>
  </si>
  <si>
    <t>190 Dark Green</t>
  </si>
  <si>
    <t>193 Sea Green</t>
  </si>
  <si>
    <t>162 White</t>
  </si>
  <si>
    <t>164 Charcoal Grey</t>
  </si>
  <si>
    <t>163 Dark Grey</t>
  </si>
  <si>
    <t>161 RAF Blue</t>
  </si>
  <si>
    <t>152 Purple</t>
  </si>
  <si>
    <t>180 Yellow</t>
  </si>
  <si>
    <t>151 Lime</t>
  </si>
  <si>
    <t>149 Violet</t>
  </si>
  <si>
    <t>148 Fuschia</t>
  </si>
  <si>
    <t>147 Turquoise</t>
  </si>
  <si>
    <t>146 Hot Pink</t>
  </si>
  <si>
    <t>145 Baby Pink</t>
  </si>
  <si>
    <t>150 Apple Green</t>
  </si>
  <si>
    <t>Wibalin</t>
  </si>
  <si>
    <t xml:space="preserve">If your book contains features that are not covered in the PO, please detail below: </t>
  </si>
  <si>
    <t xml:space="preserve">Please include requirements for any elements of the spec not covered above. For example, any stickering, printing-over-foil, sprayed edges, die-cuts, etc. </t>
  </si>
  <si>
    <t>Endpaper Reference</t>
  </si>
  <si>
    <t>If foiling or pantone is selected please list reference below</t>
  </si>
  <si>
    <t>Select from menu; if N/A, please leave blank</t>
  </si>
  <si>
    <t>Please select specification here</t>
  </si>
  <si>
    <t>Case is produced as a roundback with 2000 micron board, unless specified otherwise</t>
  </si>
  <si>
    <t xml:space="preserve">Cover-for-Case Material: </t>
  </si>
  <si>
    <t>Printed Price on Cover-for-Case:</t>
  </si>
  <si>
    <t xml:space="preserve">Cover-for-Case Print: </t>
  </si>
  <si>
    <t>Cover-for-Case Finish:</t>
  </si>
  <si>
    <t>178(h) x 111(w)</t>
  </si>
  <si>
    <t>198(h) x 129(w)</t>
  </si>
  <si>
    <t>216(h) x 135(w)</t>
  </si>
  <si>
    <t>234(h) x 153(w)</t>
  </si>
  <si>
    <t>Margins as data</t>
  </si>
  <si>
    <t>Follow margins detailed in data amendment notes</t>
  </si>
  <si>
    <t>Text Correction Insert (extra charge, please detail in data amendment notes)</t>
  </si>
  <si>
    <t>Marterial Links:</t>
  </si>
  <si>
    <t>CFC Special Finishes</t>
  </si>
  <si>
    <t>Special Finishes CFC</t>
  </si>
  <si>
    <t xml:space="preserve">Instructions: </t>
  </si>
  <si>
    <r>
      <t xml:space="preserve">This is the Clays Purchase Order Form for </t>
    </r>
    <r>
      <rPr>
        <b/>
        <sz val="11"/>
        <color theme="1"/>
        <rFont val="Calibri"/>
        <family val="2"/>
        <scheme val="minor"/>
      </rPr>
      <t>Hardback</t>
    </r>
    <r>
      <rPr>
        <sz val="11"/>
        <color theme="1"/>
        <rFont val="Calibri"/>
        <family val="2"/>
        <scheme val="minor"/>
      </rPr>
      <t xml:space="preserve"> titles. If your order is a paperback, please ask your sales rep. for the paperback version of this form. </t>
    </r>
  </si>
  <si>
    <r>
      <t>Publisher name:</t>
    </r>
    <r>
      <rPr>
        <sz val="11"/>
        <color theme="1"/>
        <rFont val="Calibri"/>
        <family val="2"/>
        <scheme val="minor"/>
      </rPr>
      <t xml:space="preserve"> Please state either your company name or if you do not have a company, please state your prefered name. </t>
    </r>
  </si>
  <si>
    <r>
      <t>Account code</t>
    </r>
    <r>
      <rPr>
        <sz val="11"/>
        <color theme="1"/>
        <rFont val="Calibri"/>
        <family val="2"/>
        <scheme val="minor"/>
      </rPr>
      <t>: This is your unique code that identifies your account in the Clays database. This will be provided once you complete the Customer Application Form. If this has not been shared with you, please let your Sales Rep know.</t>
    </r>
  </si>
  <si>
    <r>
      <t>Title</t>
    </r>
    <r>
      <rPr>
        <sz val="11"/>
        <color theme="1"/>
        <rFont val="Calibri"/>
        <family val="2"/>
        <scheme val="minor"/>
      </rPr>
      <t>: This is the title of your book.</t>
    </r>
  </si>
  <si>
    <t>ISBN: This is the acronym for International Standard Book Number, and it is a 13-digit number that identifies a specific book. If you don’t have one yet, they can be purchased here: Nielsen UK ISBN Store (nielsenisbnstore.com).</t>
  </si>
  <si>
    <r>
      <t>New/Reprint</t>
    </r>
    <r>
      <rPr>
        <sz val="11"/>
        <color theme="1"/>
        <rFont val="Calibri"/>
        <family val="2"/>
        <scheme val="minor"/>
      </rPr>
      <t>: Whether it is a new order for Clays, or a reprint of a previous job printed with us.</t>
    </r>
  </si>
  <si>
    <r>
      <t>Quote reference:</t>
    </r>
    <r>
      <rPr>
        <sz val="11"/>
        <color theme="1"/>
        <rFont val="Calibri"/>
        <family val="2"/>
        <scheme val="minor"/>
      </rPr>
      <t xml:space="preserve"> This is the reference number of the initial production quote you were sent. It will start with the letter A followed by a combination of numbers.</t>
    </r>
  </si>
  <si>
    <r>
      <t>Bind Style</t>
    </r>
    <r>
      <rPr>
        <sz val="11"/>
        <color theme="1"/>
        <rFont val="Calibri"/>
        <family val="2"/>
        <scheme val="minor"/>
      </rPr>
      <t>: Please note that we can produce three different kinds of hardbacks:</t>
    </r>
  </si>
  <si>
    <t>1. Standard hardback with a loose dust jacket.</t>
  </si>
  <si>
    <t>2. Wibalin or cloth wrapped hardback without a jacket (Unjacketed).</t>
  </si>
  <si>
    <t>3. “Cover-for-case” or CFC hardback, where the cover image is directly stuck on top of the coverboard, and there is no dust jacket. This format is popular among cookbooks and non-fiction titles.</t>
  </si>
  <si>
    <r>
      <t>Trim Size</t>
    </r>
    <r>
      <rPr>
        <sz val="11"/>
        <color theme="1"/>
        <rFont val="Calibri"/>
        <family val="2"/>
        <scheme val="minor"/>
      </rPr>
      <t>: These are the dimensions of your book. Our standard trim sizes are:</t>
    </r>
  </si>
  <si>
    <t>198mm x 129mm (B Format)</t>
  </si>
  <si>
    <t>178mm x 111mm (A Format)</t>
  </si>
  <si>
    <t>216mm x 135mm (Demy)</t>
  </si>
  <si>
    <t>234mm x 153mm (Royal)</t>
  </si>
  <si>
    <r>
      <t>Extent</t>
    </r>
    <r>
      <rPr>
        <sz val="11"/>
        <color theme="1"/>
        <rFont val="Calibri"/>
        <family val="2"/>
        <scheme val="minor"/>
      </rPr>
      <t>: This is the page count of your text file, which must be divisible by 16.</t>
    </r>
  </si>
  <si>
    <r>
      <t>Total Quantity</t>
    </r>
    <r>
      <rPr>
        <sz val="11"/>
        <color theme="1"/>
        <rFont val="Calibri"/>
        <family val="2"/>
        <scheme val="minor"/>
      </rPr>
      <t>: This is the total number of copies you want to be printed.</t>
    </r>
  </si>
  <si>
    <r>
      <t>Proofs</t>
    </r>
    <r>
      <rPr>
        <sz val="11"/>
        <color theme="1"/>
        <rFont val="Calibri"/>
        <family val="2"/>
        <scheme val="minor"/>
      </rPr>
      <t>: This is the digital proof of either the text file, or cover file, or both. They will come at an additional cost of £37.21 each.</t>
    </r>
  </si>
  <si>
    <r>
      <t>Data Amendments</t>
    </r>
    <r>
      <rPr>
        <sz val="11"/>
        <color theme="1"/>
        <rFont val="Calibri"/>
        <family val="2"/>
        <scheme val="minor"/>
      </rPr>
      <t>: This includes amendments to a file, such as updating the ISBN, inserting the FSC logo, updating the website address, generating and inserting the barcode, updating the price, etc. Your Sales Rep will provide you with costs.</t>
    </r>
  </si>
  <si>
    <r>
      <t>Delivery Date</t>
    </r>
    <r>
      <rPr>
        <sz val="11"/>
        <color theme="1"/>
        <rFont val="Calibri"/>
        <family val="2"/>
        <scheme val="minor"/>
      </rPr>
      <t>: Please keep in mind that our typical turnaround time is 15 working days for new title and 10 working days for reprints. In both cases, day 1 starts on the day that we receive both print-ready files as well as confirmation of payment from our financial team (not when we receive the PO).</t>
    </r>
  </si>
  <si>
    <r>
      <t>Text Paper</t>
    </r>
    <r>
      <rPr>
        <sz val="11"/>
        <color theme="1"/>
        <rFont val="Calibri"/>
        <family val="2"/>
        <scheme val="minor"/>
      </rPr>
      <t>: This is the stock paper used for the inside pages. Our standard book papers range from 52 gsm (grams per square meter) to 80gsm and – generally speaking – the heavier the paper, the better the quality, but also the higher the cost.</t>
    </r>
  </si>
  <si>
    <r>
      <t>Margins</t>
    </r>
    <r>
      <rPr>
        <sz val="11"/>
        <color theme="1"/>
        <rFont val="Calibri"/>
        <family val="2"/>
        <scheme val="minor"/>
      </rPr>
      <t>: If the margins typeset in the files require no further attention, please select ‘Follow as typeset in data’, otherwise please add instructions.</t>
    </r>
  </si>
  <si>
    <r>
      <t>Illustrations</t>
    </r>
    <r>
      <rPr>
        <sz val="11"/>
        <color theme="1"/>
        <rFont val="Calibri"/>
        <family val="2"/>
        <scheme val="minor"/>
      </rPr>
      <t>: This is a collated plate section of glossy paper stuck in the middle of the book used for illustrations. The illustrations can be black &amp; white (monochrome) or in colour and the extent has to be divisible by 8.</t>
    </r>
  </si>
  <si>
    <r>
      <t>Cover-for-case Specifications</t>
    </r>
    <r>
      <rPr>
        <u/>
        <sz val="11"/>
        <color theme="1"/>
        <rFont val="Calibri"/>
        <family val="2"/>
        <scheme val="minor"/>
      </rPr>
      <t xml:space="preserve"> (Only complete this section if you are printing a cover-for-case hardback)</t>
    </r>
  </si>
  <si>
    <r>
      <t>Cover Material</t>
    </r>
    <r>
      <rPr>
        <sz val="11"/>
        <color theme="1"/>
        <rFont val="Calibri"/>
        <family val="2"/>
        <scheme val="minor"/>
      </rPr>
      <t>: The Clays 130gsm coverboard is the standard for cover-for-cases. If you are interested in uncoated cover boards, please ask your Sales Rep and then add instruction.</t>
    </r>
  </si>
  <si>
    <r>
      <t>Cover Print</t>
    </r>
    <r>
      <rPr>
        <sz val="11"/>
        <color theme="1"/>
        <rFont val="Calibri"/>
        <family val="2"/>
        <scheme val="minor"/>
      </rPr>
      <t>: This is the number of colours in the data that will print on each side of the coverboard. For example, 4/4 will print CMYK on the outer and inner side of the cover, whereas 4/0 will only print on the outer cover.</t>
    </r>
  </si>
  <si>
    <r>
      <t>Cover Finish</t>
    </r>
    <r>
      <rPr>
        <sz val="11"/>
        <color theme="1"/>
        <rFont val="Calibri"/>
        <family val="2"/>
        <scheme val="minor"/>
      </rPr>
      <t>: We have a range of cover finishes that can be applied to your book – such as matt / gloss / soft matt/ non-scuff lamination. Lamination is a plastic film which is applied to the entire printed sheet to create various effects. Please note that if you choose an uncoated cover board, no additional cover finishes will be applied.</t>
    </r>
  </si>
  <si>
    <r>
      <t>Dust Jacket Specifications</t>
    </r>
    <r>
      <rPr>
        <u/>
        <sz val="11"/>
        <color theme="1"/>
        <rFont val="Calibri"/>
        <family val="2"/>
        <scheme val="minor"/>
      </rPr>
      <t xml:space="preserve"> (Only complete this section if you are printing a jacketed hardback)</t>
    </r>
  </si>
  <si>
    <r>
      <t>Jacket Material:</t>
    </r>
    <r>
      <rPr>
        <u/>
        <sz val="11"/>
        <color theme="1"/>
        <rFont val="Calibri"/>
        <family val="2"/>
        <scheme val="minor"/>
      </rPr>
      <t xml:space="preserve"> </t>
    </r>
    <r>
      <rPr>
        <sz val="11"/>
        <color theme="1"/>
        <rFont val="Calibri"/>
        <family val="2"/>
        <scheme val="minor"/>
      </rPr>
      <t>The Clays 150gsm coverboard is the standard for cover-for-cases. If you are interested in uncoated cover boards, please ask your Sales Rep and then add instruction.</t>
    </r>
  </si>
  <si>
    <r>
      <t>Jacket Print</t>
    </r>
    <r>
      <rPr>
        <u/>
        <sz val="11"/>
        <color theme="1"/>
        <rFont val="Calibri"/>
        <family val="2"/>
        <scheme val="minor"/>
      </rPr>
      <t xml:space="preserve">: </t>
    </r>
    <r>
      <rPr>
        <sz val="11"/>
        <color theme="1"/>
        <rFont val="Calibri"/>
        <family val="2"/>
        <scheme val="minor"/>
      </rPr>
      <t>This is the number of colours in the data that will print on each side of the coverboard. For example, 4/4 will print CMYK on the outer and inner side of the cover, whereas 4/0 will only print on the outer cover.</t>
    </r>
  </si>
  <si>
    <r>
      <t>Cover Finish:</t>
    </r>
    <r>
      <rPr>
        <u/>
        <sz val="11"/>
        <color theme="1"/>
        <rFont val="Calibri"/>
        <family val="2"/>
        <scheme val="minor"/>
      </rPr>
      <t xml:space="preserve"> </t>
    </r>
    <r>
      <rPr>
        <sz val="11"/>
        <color theme="1"/>
        <rFont val="Calibri"/>
        <family val="2"/>
        <scheme val="minor"/>
      </rPr>
      <t>We have a range of cover finishes that can be applied to your book – such as matt / gloss / soft matt/ non-scuff lamination. Lamination is a plastic film which is applied to the entire printed sheet to create various effects. Please note that if you choose an uncoated cover board, no additional cover finishes will be applied.</t>
    </r>
  </si>
  <si>
    <r>
      <t>Case Specifications</t>
    </r>
    <r>
      <rPr>
        <u/>
        <sz val="11"/>
        <color theme="1"/>
        <rFont val="Calibri"/>
        <family val="2"/>
        <scheme val="minor"/>
      </rPr>
      <t xml:space="preserve"> (Only complete this section if you are printing a jacketed hardback or a clothbound unjacketed hardback)</t>
    </r>
  </si>
  <si>
    <r>
      <t>Case Cloth</t>
    </r>
    <r>
      <rPr>
        <sz val="11"/>
        <color theme="1"/>
        <rFont val="Calibri"/>
        <family val="2"/>
        <scheme val="minor"/>
      </rPr>
      <t>: This is the material of the case of the hardback.</t>
    </r>
  </si>
  <si>
    <t>1. Wibalin is our in-house material, which has a fabric-like textured finish. For a selection of our Wibalin colour options, please visit: Wibalin® Embossed Papers – Clays.</t>
  </si>
  <si>
    <t xml:space="preserve">2. Brillianta is a natural woven cloth. Due to its high cost, we do not keep it in stock but, rather, we specifically order it in bulk for jobs with quantities of tends of thousands of copies. For a selection of our Brillianta colour options, please visit: Natural Cloths – Clays. </t>
  </si>
  <si>
    <r>
      <t>Case Cloth Reference:</t>
    </r>
    <r>
      <rPr>
        <sz val="11"/>
        <color theme="1"/>
        <rFont val="Calibri"/>
        <family val="2"/>
        <scheme val="minor"/>
      </rPr>
      <t xml:space="preserve"> Please add the name and the reference number of your choice of colour (from the links above).</t>
    </r>
  </si>
  <si>
    <r>
      <t>Case Foil Blocking</t>
    </r>
    <r>
      <rPr>
        <sz val="11"/>
        <color theme="1"/>
        <rFont val="Calibri"/>
        <family val="2"/>
        <scheme val="minor"/>
      </rPr>
      <t>: This is the placement of the foil on the case of the hardback. It can either be on the front only, on the front and the spine, on the front, spine and back or no foil at all.</t>
    </r>
  </si>
  <si>
    <r>
      <t>Foil Colour Reference</t>
    </r>
    <r>
      <rPr>
        <sz val="11"/>
        <color theme="1"/>
        <rFont val="Calibri"/>
        <family val="2"/>
        <scheme val="minor"/>
      </rPr>
      <t>: For a list of our foil colour options, please ask your Sales Rep.</t>
    </r>
  </si>
  <si>
    <r>
      <t>Special finishes</t>
    </r>
    <r>
      <rPr>
        <sz val="11"/>
        <color theme="1"/>
        <rFont val="Calibri"/>
        <family val="2"/>
        <scheme val="minor"/>
      </rPr>
      <t>: We have a range of extra finishes that can be applied on top of the standard cover finishes – such as foiling, spot UV, embossing and debossing.</t>
    </r>
  </si>
  <si>
    <r>
      <t>Foil blocking</t>
    </r>
    <r>
      <rPr>
        <sz val="11"/>
        <color theme="1"/>
        <rFont val="Calibri"/>
        <family val="2"/>
        <scheme val="minor"/>
      </rPr>
      <t xml:space="preserve"> – is the process of applying a metallic foil to your cover and it is available in a range of colours.</t>
    </r>
  </si>
  <si>
    <r>
      <t>Spot UV</t>
    </r>
    <r>
      <rPr>
        <sz val="11"/>
        <color theme="1"/>
        <rFont val="Calibri"/>
        <family val="2"/>
        <scheme val="minor"/>
      </rPr>
      <t xml:space="preserve"> – is the process of applying gloss varnish to a localised area of the cover, the title or an image for example.</t>
    </r>
  </si>
  <si>
    <r>
      <t>Embossing</t>
    </r>
    <r>
      <rPr>
        <sz val="11"/>
        <color theme="1"/>
        <rFont val="Calibri"/>
        <family val="2"/>
        <scheme val="minor"/>
      </rPr>
      <t xml:space="preserve"> – is the process of applying pressure to the cover board to raise a specific area for greater emphasis.</t>
    </r>
  </si>
  <si>
    <r>
      <t>Debossing</t>
    </r>
    <r>
      <rPr>
        <sz val="11"/>
        <color theme="1"/>
        <rFont val="Calibri"/>
        <family val="2"/>
        <scheme val="minor"/>
      </rPr>
      <t xml:space="preserve"> – follows the same process as the above but with the aim of creating a hollow.</t>
    </r>
  </si>
  <si>
    <t>If your cover requires a Pantone colour and it has not been costed yet, please let your Sales Rep know and provide the colour reference number.</t>
  </si>
  <si>
    <t>Endpapers: These are the double sheets of paper that attach the case of the book to the body of the book. These can either be plain (cream coloured), standard one-coloured, or custom printed. For a list of our coloured endpaper options, please visit: Wibalin® Endpapers – Clays</t>
  </si>
  <si>
    <t>Head &amp; Tail Bands: These are thin bands of cloth running at the top and bottom of the spine of the book. Please see the list of colours they come in here: Head/Tail Bands – Clays</t>
  </si>
  <si>
    <t>Marker Ribbon: This is the piece of cloth in a book which is used to mark your reading progress. Please see the list of colours they come in here: Marker Ribbons – Clays</t>
  </si>
  <si>
    <r>
      <t>Packing</t>
    </r>
    <r>
      <rPr>
        <sz val="11"/>
        <color theme="1"/>
        <rFont val="Calibri"/>
        <family val="2"/>
        <scheme val="minor"/>
      </rPr>
      <t>: We have three options for delivery, from most expensive to cheapest:</t>
    </r>
  </si>
  <si>
    <r>
      <t>1. Double walled cartons</t>
    </r>
    <r>
      <rPr>
        <sz val="11"/>
        <color theme="1"/>
        <rFont val="Calibri"/>
        <family val="2"/>
        <scheme val="minor"/>
      </rPr>
      <t>: offers the most protection and it’s the best option in terms of storage if the books are being delivered to a warehouse.</t>
    </r>
  </si>
  <si>
    <r>
      <t>2. Single walled cartons</t>
    </r>
    <r>
      <rPr>
        <sz val="11"/>
        <color theme="1"/>
        <rFont val="Calibri"/>
        <family val="2"/>
        <scheme val="minor"/>
      </rPr>
      <t xml:space="preserve">: not as much protection as the double walled ones, but they are a more cost-effective option. </t>
    </r>
  </si>
  <si>
    <r>
      <t>3. Binder’s parcels</t>
    </r>
    <r>
      <rPr>
        <sz val="11"/>
        <color theme="1"/>
        <rFont val="Calibri"/>
        <family val="2"/>
        <scheme val="minor"/>
      </rPr>
      <t xml:space="preserve"> (shrink wrap packaging, not a carton): offers the least protection, but perhaps the best option in terms of storage if the books are being delivered to a residential address or to an office.</t>
    </r>
  </si>
  <si>
    <r>
      <t>Bulk Delivery</t>
    </r>
    <r>
      <rPr>
        <sz val="11"/>
        <color theme="1"/>
        <rFont val="Calibri"/>
        <family val="2"/>
        <scheme val="minor"/>
      </rPr>
      <t>: This is the larger quantity of the order that you will want to be delivered to the main address. If no additional deliveries are required, this will be the total quantity of the order.</t>
    </r>
  </si>
  <si>
    <r>
      <t>Advances Quantity</t>
    </r>
    <r>
      <rPr>
        <sz val="11"/>
        <color theme="1"/>
        <rFont val="Calibri"/>
        <family val="2"/>
        <scheme val="minor"/>
      </rPr>
      <t>: These are a small number of copies of the book that are taken from the overall quantity to be delivered to any secondary addresses. While the bulk of the books might be going to a warehouse, advances would usually go to an office address. Please note that these are not production proof copies, and won’t delivery any earlier than the bulk.</t>
    </r>
  </si>
  <si>
    <r>
      <t>Any Additional Deliveries Quantity</t>
    </r>
    <r>
      <rPr>
        <sz val="11"/>
        <color theme="1"/>
        <rFont val="Calibri"/>
        <family val="2"/>
        <scheme val="minor"/>
      </rPr>
      <t>: One additional delivery of up to 100 copies is included in the production quote. Any quantities beyond this, will incur in an additional cost.</t>
    </r>
  </si>
  <si>
    <t>Please note that deliveries to residential address can incur in an additional cost if they require tail lift services to lower pallets from the van. Please double check with your Sales Rep.</t>
  </si>
  <si>
    <r>
      <t>Clays / Gardners Distribution Scheme</t>
    </r>
    <r>
      <rPr>
        <sz val="11"/>
        <color theme="1"/>
        <rFont val="Calibri"/>
        <family val="2"/>
        <scheme val="minor"/>
      </rPr>
      <t>: This is an optional distribution scheme that we offer to our indie customers to help them make their titles available for (online) purchase on retailers’ websites, such as Amazon and Waterstones. This service is in partnership with Gardners, the largest book wholesaler in the UK. If you are interested in pursuing this scheme, please let your Sales Rep know.</t>
    </r>
  </si>
  <si>
    <r>
      <t>Using Clays Gardners Distribution Scheme</t>
    </r>
    <r>
      <rPr>
        <sz val="11"/>
        <color theme="1"/>
        <rFont val="Calibri"/>
        <family val="2"/>
        <scheme val="minor"/>
      </rPr>
      <t>: If you are not interested in signing up for the scheme, please press ‘no’.</t>
    </r>
  </si>
  <si>
    <r>
      <t>Quantity to store at Clays for scheme</t>
    </r>
    <r>
      <rPr>
        <sz val="11"/>
        <color theme="1"/>
        <rFont val="Calibri"/>
        <family val="2"/>
        <scheme val="minor"/>
      </rPr>
      <t>: This is the number of books you wish to store at the Clays’ warehouse to be distributed by Gardners.</t>
    </r>
  </si>
  <si>
    <t>Clays FSC CFC 150gsm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</si>
</sst>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22"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u/>
      <sz val="11"/>
      <color theme="1"/>
      <name val="Calibri"/>
      <family val="2"/>
      <scheme val="minor"/>
    </font>
    <font>
      <sz val="8"/>
      <name val="Calibri"/>
      <family val="2"/>
      <scheme val="minor"/>
    </font>
    <font>
      <u/>
      <sz val="11"/>
      <color theme="10"/>
      <name val="Calibri"/>
      <family val="2"/>
      <scheme val="minor"/>
    </font>
    <font>
      <b/>
      <sz val="10"/>
      <color indexed="10"/>
      <name val="Arial"/>
      <family val="2"/>
    </font>
    <font>
      <b/>
      <sz val="10"/>
      <name val="Arial"/>
      <family val="2"/>
    </font>
    <font>
      <sz val="9"/>
      <color theme="1"/>
      <name val="Calibri"/>
      <family val="2"/>
      <scheme val="minor"/>
    </font>
    <font>
      <b/>
      <sz val="8"/>
      <color theme="1"/>
      <name val="Calibri"/>
      <family val="2"/>
      <scheme val="minor"/>
    </font>
    <font>
      <sz val="8"/>
      <color theme="1"/>
      <name val="Calibri"/>
      <family val="2"/>
      <scheme val="minor"/>
    </font>
    <font>
      <b/>
      <i/>
      <sz val="8"/>
      <color rgb="FFFF0000"/>
      <name val="Calibri"/>
      <family val="2"/>
      <scheme val="minor"/>
    </font>
    <font>
      <i/>
      <sz val="8"/>
      <color theme="1" tint="0.34998626667073579"/>
      <name val="Calibri"/>
      <family val="2"/>
      <scheme val="minor"/>
    </font>
    <font>
      <i/>
      <sz val="8"/>
      <color theme="1"/>
      <name val="Calibri"/>
      <family val="2"/>
      <scheme val="minor"/>
    </font>
    <font>
      <u/>
      <sz val="8"/>
      <color theme="10"/>
      <name val="Calibri"/>
      <family val="2"/>
      <scheme val="minor"/>
    </font>
    <font>
      <b/>
      <u/>
      <sz val="12"/>
      <color rgb="FFFF0000"/>
      <name val="Calibri"/>
      <family val="2"/>
      <scheme val="minor"/>
    </font>
    <font>
      <i/>
      <sz val="10"/>
      <color theme="1"/>
      <name val="Calibri"/>
      <family val="2"/>
      <scheme val="minor"/>
    </font>
    <font>
      <sz val="11"/>
      <color theme="1"/>
      <name val="Calibri"/>
      <family val="2"/>
      <scheme val="minor"/>
    </font>
    <font>
      <b/>
      <sz val="16"/>
      <color theme="1"/>
      <name val="Calibri"/>
      <family val="2"/>
      <scheme val="minor"/>
    </font>
    <font>
      <u/>
      <sz val="11"/>
      <color theme="1"/>
      <name val="Calibri"/>
      <family val="2"/>
      <scheme val="minor"/>
    </font>
    <font>
      <sz val="11"/>
      <color theme="1"/>
      <name val="Aptos"/>
      <family val="2"/>
    </font>
  </fonts>
  <fills count="6">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s>
  <borders count="68">
    <border>
      <left/>
      <right/>
      <top/>
      <bottom/>
      <diagonal/>
    </border>
    <border>
      <left/>
      <right/>
      <top/>
      <bottom style="medium">
        <color rgb="FF002060"/>
      </bottom>
      <diagonal/>
    </border>
    <border>
      <left style="medium">
        <color rgb="FF002060"/>
      </left>
      <right/>
      <top/>
      <bottom/>
      <diagonal/>
    </border>
    <border>
      <left/>
      <right style="medium">
        <color theme="4" tint="-0.499984740745262"/>
      </right>
      <top/>
      <bottom style="medium">
        <color theme="4" tint="-0.499984740745262"/>
      </bottom>
      <diagonal/>
    </border>
    <border>
      <left/>
      <right/>
      <top/>
      <bottom style="medium">
        <color theme="4" tint="-0.499984740745262"/>
      </bottom>
      <diagonal/>
    </border>
    <border>
      <left style="medium">
        <color theme="4" tint="-0.499984740745262"/>
      </left>
      <right/>
      <top/>
      <bottom style="medium">
        <color theme="4" tint="-0.499984740745262"/>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style="thin">
        <color indexed="64"/>
      </top>
      <bottom/>
      <diagonal/>
    </border>
    <border>
      <left/>
      <right/>
      <top style="thin">
        <color indexed="64"/>
      </top>
      <bottom/>
      <diagonal/>
    </border>
    <border>
      <left style="medium">
        <color theme="4" tint="-0.499984740745262"/>
      </left>
      <right/>
      <top style="thin">
        <color indexed="64"/>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indexed="64"/>
      </left>
      <right/>
      <top/>
      <bottom style="medium">
        <color theme="4" tint="-0.499984740745262"/>
      </bottom>
      <diagonal/>
    </border>
    <border>
      <left/>
      <right style="thin">
        <color indexed="64"/>
      </right>
      <top/>
      <bottom/>
      <diagonal/>
    </border>
    <border>
      <left style="thin">
        <color indexed="64"/>
      </left>
      <right/>
      <top/>
      <bottom/>
      <diagonal/>
    </border>
    <border>
      <left/>
      <right style="medium">
        <color theme="4" tint="-0.499984740745262"/>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theme="4" tint="-0.499984740745262"/>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theme="4" tint="-0.499984740745262"/>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4" tint="-0.499984740745262"/>
      </left>
      <right/>
      <top style="thin">
        <color indexed="64"/>
      </top>
      <bottom style="thin">
        <color indexed="64"/>
      </bottom>
      <diagonal/>
    </border>
    <border>
      <left style="medium">
        <color theme="4" tint="-0.499984740745262"/>
      </left>
      <right style="thin">
        <color indexed="64"/>
      </right>
      <top/>
      <bottom style="thin">
        <color indexed="64"/>
      </bottom>
      <diagonal/>
    </border>
    <border>
      <left style="medium">
        <color theme="4" tint="-0.499984740745262"/>
      </left>
      <right style="thin">
        <color indexed="64"/>
      </right>
      <top/>
      <bottom/>
      <diagonal/>
    </border>
    <border>
      <left style="medium">
        <color theme="4" tint="-0.499984740745262"/>
      </left>
      <right style="thin">
        <color indexed="64"/>
      </right>
      <top style="thin">
        <color indexed="64"/>
      </top>
      <bottom style="thin">
        <color indexed="64"/>
      </bottom>
      <diagonal/>
    </border>
    <border>
      <left style="medium">
        <color rgb="FF002060"/>
      </left>
      <right style="thin">
        <color indexed="64"/>
      </right>
      <top style="thin">
        <color indexed="64"/>
      </top>
      <bottom style="thin">
        <color indexed="64"/>
      </bottom>
      <diagonal/>
    </border>
    <border>
      <left/>
      <right style="medium">
        <color rgb="FF002060"/>
      </right>
      <top style="thin">
        <color indexed="64"/>
      </top>
      <bottom style="thin">
        <color indexed="64"/>
      </bottom>
      <diagonal/>
    </border>
    <border>
      <left/>
      <right/>
      <top style="medium">
        <color rgb="FF002060"/>
      </top>
      <bottom/>
      <diagonal/>
    </border>
    <border>
      <left/>
      <right style="medium">
        <color rgb="FF002060"/>
      </right>
      <top style="medium">
        <color rgb="FF002060"/>
      </top>
      <bottom/>
      <diagonal/>
    </border>
    <border>
      <left style="medium">
        <color rgb="FF002060"/>
      </left>
      <right/>
      <top style="medium">
        <color rgb="FF002060"/>
      </top>
      <bottom/>
      <diagonal/>
    </border>
    <border>
      <left/>
      <right style="thin">
        <color indexed="64"/>
      </right>
      <top style="thin">
        <color indexed="64"/>
      </top>
      <bottom style="medium">
        <color theme="4" tint="-0.499984740745262"/>
      </bottom>
      <diagonal/>
    </border>
    <border>
      <left/>
      <right/>
      <top style="thin">
        <color indexed="64"/>
      </top>
      <bottom style="medium">
        <color theme="4" tint="-0.499984740745262"/>
      </bottom>
      <diagonal/>
    </border>
    <border>
      <left style="thin">
        <color indexed="64"/>
      </left>
      <right/>
      <top style="thin">
        <color indexed="64"/>
      </top>
      <bottom style="medium">
        <color theme="4" tint="-0.499984740745262"/>
      </bottom>
      <diagonal/>
    </border>
    <border>
      <left/>
      <right style="medium">
        <color theme="4" tint="-0.499984740745262"/>
      </right>
      <top style="thin">
        <color indexed="64"/>
      </top>
      <bottom style="medium">
        <color theme="4" tint="-0.499984740745262"/>
      </bottom>
      <diagonal/>
    </border>
    <border>
      <left style="medium">
        <color theme="4" tint="-0.499984740745262"/>
      </left>
      <right/>
      <top style="thin">
        <color indexed="64"/>
      </top>
      <bottom style="medium">
        <color theme="4" tint="-0.499984740745262"/>
      </bottom>
      <diagonal/>
    </border>
    <border>
      <left style="thin">
        <color indexed="64"/>
      </left>
      <right style="thin">
        <color indexed="64"/>
      </right>
      <top style="thin">
        <color indexed="64"/>
      </top>
      <bottom style="medium">
        <color theme="4" tint="-0.499984740745262"/>
      </bottom>
      <diagonal/>
    </border>
    <border>
      <left/>
      <right/>
      <top style="medium">
        <color theme="4" tint="-0.499984740745262"/>
      </top>
      <bottom style="thin">
        <color indexed="64"/>
      </bottom>
      <diagonal/>
    </border>
    <border>
      <left/>
      <right style="medium">
        <color theme="4" tint="-0.499984740745262"/>
      </right>
      <top style="medium">
        <color theme="4" tint="-0.499984740745262"/>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theme="4" tint="-0.499984740745262"/>
      </bottom>
      <diagonal/>
    </border>
    <border>
      <left/>
      <right style="medium">
        <color theme="4" tint="-0.499984740745262"/>
      </right>
      <top style="thin">
        <color indexed="64"/>
      </top>
      <bottom style="thin">
        <color theme="4" tint="-0.499984740745262"/>
      </bottom>
      <diagonal/>
    </border>
    <border>
      <left style="medium">
        <color theme="4" tint="-0.499984740745262"/>
      </left>
      <right/>
      <top style="medium">
        <color theme="4" tint="-0.499984740745262"/>
      </top>
      <bottom style="thin">
        <color indexed="64"/>
      </bottom>
      <diagonal/>
    </border>
    <border>
      <left/>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4" tint="-0.499984740745262"/>
      </right>
      <top/>
      <bottom style="thin">
        <color indexed="64"/>
      </bottom>
      <diagonal/>
    </border>
    <border>
      <left style="thin">
        <color theme="4" tint="-0.499984740745262"/>
      </left>
      <right/>
      <top/>
      <bottom style="thin">
        <color indexed="64"/>
      </bottom>
      <diagonal/>
    </border>
    <border>
      <left/>
      <right style="thin">
        <color indexed="64"/>
      </right>
      <top/>
      <bottom style="medium">
        <color theme="4" tint="-0.499984740745262"/>
      </bottom>
      <diagonal/>
    </border>
    <border>
      <left style="medium">
        <color rgb="FF002060"/>
      </left>
      <right style="medium">
        <color theme="4" tint="-0.499984740745262"/>
      </right>
      <top/>
      <bottom/>
      <diagonal/>
    </border>
    <border>
      <left style="medium">
        <color rgb="FF002060"/>
      </left>
      <right/>
      <top style="thin">
        <color indexed="64"/>
      </top>
      <bottom/>
      <diagonal/>
    </border>
    <border>
      <left style="medium">
        <color theme="4" tint="-0.499984740745262"/>
      </left>
      <right/>
      <top style="medium">
        <color rgb="FF002060"/>
      </top>
      <bottom/>
      <diagonal/>
    </border>
    <border>
      <left style="medium">
        <color rgb="FF002060"/>
      </left>
      <right/>
      <top/>
      <bottom style="thin">
        <color indexed="64"/>
      </bottom>
      <diagonal/>
    </border>
    <border>
      <left style="medium">
        <color theme="4" tint="-0.499984740745262"/>
      </left>
      <right style="thin">
        <color indexed="64"/>
      </right>
      <top/>
      <bottom style="medium">
        <color theme="4" tint="-0.499984740745262"/>
      </bottom>
      <diagonal/>
    </border>
    <border>
      <left/>
      <right style="medium">
        <color rgb="FF002060"/>
      </right>
      <top style="thin">
        <color indexed="64"/>
      </top>
      <bottom/>
      <diagonal/>
    </border>
    <border>
      <left style="medium">
        <color rgb="FF002060"/>
      </left>
      <right/>
      <top style="thin">
        <color indexed="64"/>
      </top>
      <bottom style="thin">
        <color indexed="64"/>
      </bottom>
      <diagonal/>
    </border>
    <border>
      <left/>
      <right style="medium">
        <color theme="4" tint="-0.499984740745262"/>
      </right>
      <top style="medium">
        <color rgb="FF002060"/>
      </top>
      <bottom/>
      <diagonal/>
    </border>
    <border>
      <left style="medium">
        <color theme="4" tint="-0.499984740745262"/>
      </left>
      <right style="medium">
        <color theme="4" tint="-0.499984740745262"/>
      </right>
      <top/>
      <bottom/>
      <diagonal/>
    </border>
    <border>
      <left/>
      <right style="medium">
        <color theme="4" tint="-0.499984740745262"/>
      </right>
      <top/>
      <bottom style="medium">
        <color rgb="FF002060"/>
      </bottom>
      <diagonal/>
    </border>
    <border>
      <left style="medium">
        <color rgb="FF002060"/>
      </left>
      <right/>
      <top/>
      <bottom style="medium">
        <color theme="4" tint="-0.499984740745262"/>
      </bottom>
      <diagonal/>
    </border>
  </borders>
  <cellStyleXfs count="2">
    <xf numFmtId="0" fontId="0" fillId="0" borderId="0"/>
    <xf numFmtId="0" fontId="6" fillId="0" borderId="0" applyNumberFormat="0" applyFill="0" applyBorder="0" applyAlignment="0" applyProtection="0"/>
  </cellStyleXfs>
  <cellXfs count="314">
    <xf numFmtId="0" fontId="0" fillId="0" borderId="0" xfId="0"/>
    <xf numFmtId="0" fontId="2" fillId="0" borderId="0" xfId="0" applyFont="1"/>
    <xf numFmtId="0" fontId="2" fillId="2" borderId="0" xfId="0" applyFont="1" applyFill="1"/>
    <xf numFmtId="0" fontId="2" fillId="2" borderId="2" xfId="0" applyFont="1" applyFill="1" applyBorder="1"/>
    <xf numFmtId="0" fontId="2" fillId="0" borderId="4" xfId="0" applyFont="1" applyBorder="1"/>
    <xf numFmtId="0" fontId="2" fillId="0" borderId="7" xfId="0" applyFont="1" applyBorder="1"/>
    <xf numFmtId="0" fontId="3" fillId="2" borderId="0" xfId="0" applyFont="1" applyFill="1"/>
    <xf numFmtId="0" fontId="2" fillId="0" borderId="0" xfId="0" applyFont="1" applyAlignment="1">
      <alignment horizontal="left"/>
    </xf>
    <xf numFmtId="0" fontId="2" fillId="2" borderId="35" xfId="0" applyFont="1" applyFill="1" applyBorder="1"/>
    <xf numFmtId="0" fontId="2" fillId="2" borderId="37" xfId="0" applyFont="1" applyFill="1" applyBorder="1"/>
    <xf numFmtId="0" fontId="1" fillId="0" borderId="0" xfId="0" applyFont="1"/>
    <xf numFmtId="49" fontId="1" fillId="0" borderId="0" xfId="0" applyNumberFormat="1" applyFont="1"/>
    <xf numFmtId="49" fontId="0" fillId="0" borderId="0" xfId="0" applyNumberFormat="1"/>
    <xf numFmtId="0" fontId="4" fillId="0" borderId="0" xfId="0" applyFont="1"/>
    <xf numFmtId="0" fontId="6" fillId="4" borderId="0" xfId="1" applyFill="1" applyBorder="1" applyAlignment="1"/>
    <xf numFmtId="0" fontId="0" fillId="0" borderId="0" xfId="0" applyAlignment="1">
      <alignment horizontal="center"/>
    </xf>
    <xf numFmtId="0" fontId="7" fillId="0" borderId="0" xfId="0" applyFont="1" applyAlignment="1">
      <alignment horizontal="center"/>
    </xf>
    <xf numFmtId="0" fontId="8" fillId="0" borderId="0" xfId="0" applyFont="1" applyAlignment="1">
      <alignment horizontal="center"/>
    </xf>
    <xf numFmtId="0" fontId="0" fillId="0" borderId="0" xfId="0" quotePrefix="1" applyAlignment="1">
      <alignment horizontal="center"/>
    </xf>
    <xf numFmtId="0" fontId="2" fillId="2" borderId="51" xfId="0" applyFont="1" applyFill="1" applyBorder="1"/>
    <xf numFmtId="0" fontId="2" fillId="0" borderId="0" xfId="0" applyFont="1" applyAlignment="1">
      <alignment vertical="top" wrapText="1"/>
    </xf>
    <xf numFmtId="0" fontId="2" fillId="2" borderId="57" xfId="0" applyFont="1" applyFill="1" applyBorder="1"/>
    <xf numFmtId="0" fontId="9" fillId="0" borderId="0" xfId="0" applyFont="1"/>
    <xf numFmtId="0" fontId="10" fillId="0" borderId="13" xfId="0" applyFont="1" applyBorder="1"/>
    <xf numFmtId="0" fontId="11" fillId="0" borderId="12" xfId="0" applyFont="1" applyBorder="1"/>
    <xf numFmtId="0" fontId="11" fillId="0" borderId="12" xfId="0" applyFont="1" applyBorder="1" applyAlignment="1">
      <alignment horizontal="center"/>
    </xf>
    <xf numFmtId="0" fontId="11" fillId="0" borderId="0" xfId="0" applyFont="1"/>
    <xf numFmtId="0" fontId="11" fillId="0" borderId="11" xfId="0" applyFont="1" applyBorder="1"/>
    <xf numFmtId="0" fontId="11" fillId="0" borderId="29" xfId="0" applyFont="1" applyBorder="1"/>
    <xf numFmtId="0" fontId="11" fillId="0" borderId="24" xfId="0" applyFont="1" applyBorder="1"/>
    <xf numFmtId="0" fontId="11" fillId="0" borderId="42" xfId="0" applyFont="1" applyBorder="1"/>
    <xf numFmtId="0" fontId="11" fillId="0" borderId="43" xfId="0" applyFont="1" applyBorder="1"/>
    <xf numFmtId="0" fontId="11" fillId="2" borderId="0" xfId="0" applyFont="1" applyFill="1"/>
    <xf numFmtId="0" fontId="11" fillId="0" borderId="9" xfId="0" applyFont="1" applyBorder="1" applyAlignment="1">
      <alignment horizontal="center"/>
    </xf>
    <xf numFmtId="0" fontId="11" fillId="0" borderId="22" xfId="0" applyFont="1" applyBorder="1"/>
    <xf numFmtId="0" fontId="12" fillId="0" borderId="0" xfId="0" applyFont="1"/>
    <xf numFmtId="0" fontId="11" fillId="0" borderId="7" xfId="0" applyFont="1" applyBorder="1"/>
    <xf numFmtId="0" fontId="11" fillId="0" borderId="16" xfId="0" applyFont="1" applyBorder="1"/>
    <xf numFmtId="0" fontId="11" fillId="0" borderId="15" xfId="0" applyFont="1" applyBorder="1"/>
    <xf numFmtId="0" fontId="11" fillId="0" borderId="19" xfId="0" applyFont="1" applyBorder="1"/>
    <xf numFmtId="0" fontId="11" fillId="0" borderId="9" xfId="0" applyFont="1" applyBorder="1"/>
    <xf numFmtId="0" fontId="11" fillId="0" borderId="9" xfId="0" applyFont="1" applyBorder="1" applyAlignment="1">
      <alignment vertical="top"/>
    </xf>
    <xf numFmtId="0" fontId="11" fillId="0" borderId="8" xfId="0" applyFont="1" applyBorder="1"/>
    <xf numFmtId="0" fontId="11" fillId="0" borderId="14" xfId="0" applyFont="1" applyBorder="1"/>
    <xf numFmtId="0" fontId="11" fillId="0" borderId="4" xfId="0" applyFont="1" applyBorder="1" applyAlignment="1">
      <alignment vertical="top"/>
    </xf>
    <xf numFmtId="0" fontId="11" fillId="0" borderId="4" xfId="0" applyFont="1" applyBorder="1"/>
    <xf numFmtId="0" fontId="11" fillId="0" borderId="3" xfId="0" applyFont="1" applyBorder="1"/>
    <xf numFmtId="0" fontId="11" fillId="2" borderId="0" xfId="0" applyFont="1" applyFill="1" applyAlignment="1">
      <alignment horizontal="center"/>
    </xf>
    <xf numFmtId="0" fontId="11" fillId="2" borderId="1" xfId="0" applyFont="1" applyFill="1" applyBorder="1" applyAlignment="1">
      <alignment horizontal="center"/>
    </xf>
    <xf numFmtId="0" fontId="11" fillId="0" borderId="35" xfId="0" applyFont="1" applyBorder="1" applyAlignment="1">
      <alignment horizontal="center"/>
    </xf>
    <xf numFmtId="0" fontId="11" fillId="0" borderId="35" xfId="0" applyFont="1" applyBorder="1"/>
    <xf numFmtId="0" fontId="11" fillId="0" borderId="36" xfId="0" applyFont="1" applyBorder="1" applyAlignment="1">
      <alignment horizontal="center"/>
    </xf>
    <xf numFmtId="0" fontId="11" fillId="0" borderId="27" xfId="0" applyFont="1" applyBorder="1" applyAlignment="1">
      <alignment horizontal="left" vertical="top"/>
    </xf>
    <xf numFmtId="0" fontId="11" fillId="0" borderId="47" xfId="0" applyFont="1" applyBorder="1"/>
    <xf numFmtId="0" fontId="11" fillId="0" borderId="9" xfId="0" applyFont="1" applyBorder="1" applyAlignment="1">
      <alignment horizontal="left" vertical="top"/>
    </xf>
    <xf numFmtId="0" fontId="11" fillId="0" borderId="0" xfId="0" applyFont="1" applyAlignment="1">
      <alignment horizontal="left" vertical="top"/>
    </xf>
    <xf numFmtId="0" fontId="11" fillId="0" borderId="6" xfId="0" applyFont="1" applyBorder="1" applyAlignment="1">
      <alignment horizontal="left" vertical="top"/>
    </xf>
    <xf numFmtId="0" fontId="11" fillId="0" borderId="0" xfId="0" applyFont="1" applyAlignment="1">
      <alignment horizontal="center"/>
    </xf>
    <xf numFmtId="0" fontId="11" fillId="0" borderId="15" xfId="0" applyFont="1" applyBorder="1" applyAlignment="1">
      <alignment horizontal="center"/>
    </xf>
    <xf numFmtId="0" fontId="11" fillId="0" borderId="5" xfId="0" applyFont="1" applyBorder="1"/>
    <xf numFmtId="0" fontId="11" fillId="0" borderId="4" xfId="0" applyFont="1" applyBorder="1" applyAlignment="1">
      <alignment horizontal="center"/>
    </xf>
    <xf numFmtId="0" fontId="11" fillId="0" borderId="56" xfId="0" applyFont="1" applyBorder="1" applyAlignment="1">
      <alignment horizontal="center"/>
    </xf>
    <xf numFmtId="0" fontId="11" fillId="0" borderId="4" xfId="0" applyFont="1" applyBorder="1" applyAlignment="1">
      <alignment horizontal="left" vertical="top"/>
    </xf>
    <xf numFmtId="0" fontId="11" fillId="2" borderId="4" xfId="0" applyFont="1" applyFill="1" applyBorder="1"/>
    <xf numFmtId="0" fontId="11" fillId="2" borderId="4" xfId="0" applyFont="1" applyFill="1" applyBorder="1" applyAlignment="1">
      <alignment horizontal="center"/>
    </xf>
    <xf numFmtId="0" fontId="10" fillId="0" borderId="21" xfId="0" applyFont="1" applyBorder="1"/>
    <xf numFmtId="0" fontId="11" fillId="0" borderId="18" xfId="0" applyFont="1" applyBorder="1"/>
    <xf numFmtId="0" fontId="11" fillId="0" borderId="17" xfId="0" applyFont="1" applyBorder="1"/>
    <xf numFmtId="0" fontId="11" fillId="2" borderId="51" xfId="0" applyFont="1" applyFill="1" applyBorder="1"/>
    <xf numFmtId="0" fontId="11" fillId="0" borderId="7" xfId="0" applyFont="1" applyBorder="1" applyAlignment="1">
      <alignment horizontal="left" vertical="top"/>
    </xf>
    <xf numFmtId="0" fontId="11" fillId="0" borderId="15" xfId="0" applyFont="1" applyBorder="1" applyAlignment="1">
      <alignment horizontal="left" vertical="top"/>
    </xf>
    <xf numFmtId="0" fontId="13" fillId="0" borderId="0" xfId="0" applyFont="1"/>
    <xf numFmtId="0" fontId="11" fillId="2" borderId="51" xfId="0" applyFont="1" applyFill="1" applyBorder="1" applyAlignment="1">
      <alignment horizontal="center"/>
    </xf>
    <xf numFmtId="0" fontId="11" fillId="0" borderId="26" xfId="0" applyFont="1" applyBorder="1"/>
    <xf numFmtId="0" fontId="11" fillId="0" borderId="3" xfId="0" applyFont="1" applyBorder="1" applyAlignment="1">
      <alignment horizontal="left" vertical="top"/>
    </xf>
    <xf numFmtId="0" fontId="11" fillId="0" borderId="33" xfId="0" applyFont="1" applyBorder="1"/>
    <xf numFmtId="0" fontId="10" fillId="0" borderId="50" xfId="0" applyFont="1" applyBorder="1"/>
    <xf numFmtId="0" fontId="11" fillId="0" borderId="44" xfId="0" applyFont="1" applyBorder="1"/>
    <xf numFmtId="0" fontId="11" fillId="0" borderId="45" xfId="0" applyFont="1" applyBorder="1"/>
    <xf numFmtId="0" fontId="10" fillId="0" borderId="44" xfId="0" applyFont="1" applyBorder="1" applyAlignment="1">
      <alignment horizontal="left"/>
    </xf>
    <xf numFmtId="0" fontId="11" fillId="0" borderId="25" xfId="0" applyFont="1" applyBorder="1"/>
    <xf numFmtId="0" fontId="15" fillId="2" borderId="4" xfId="1" applyFont="1" applyFill="1" applyBorder="1" applyAlignment="1"/>
    <xf numFmtId="0" fontId="11" fillId="5" borderId="0" xfId="0" applyFont="1" applyFill="1"/>
    <xf numFmtId="0" fontId="15" fillId="2" borderId="4" xfId="1" applyFont="1" applyFill="1" applyBorder="1"/>
    <xf numFmtId="0" fontId="11" fillId="0" borderId="32" xfId="0" applyFont="1" applyBorder="1"/>
    <xf numFmtId="0" fontId="11" fillId="0" borderId="28" xfId="0" applyFont="1" applyBorder="1"/>
    <xf numFmtId="0" fontId="11" fillId="0" borderId="6" xfId="0" applyFont="1" applyBorder="1"/>
    <xf numFmtId="0" fontId="11" fillId="0" borderId="52" xfId="0" applyFont="1" applyBorder="1" applyAlignment="1">
      <alignment vertical="top" wrapText="1"/>
    </xf>
    <xf numFmtId="0" fontId="11" fillId="0" borderId="48" xfId="0" applyFont="1" applyBorder="1"/>
    <xf numFmtId="0" fontId="11" fillId="0" borderId="49" xfId="0" applyFont="1" applyBorder="1"/>
    <xf numFmtId="0" fontId="11" fillId="0" borderId="7" xfId="0" applyFont="1" applyBorder="1" applyAlignment="1">
      <alignment horizontal="left" vertical="top" wrapText="1"/>
    </xf>
    <xf numFmtId="0" fontId="11" fillId="0" borderId="0" xfId="0" applyFont="1" applyAlignment="1">
      <alignment horizontal="left" vertical="top" wrapText="1"/>
    </xf>
    <xf numFmtId="0" fontId="11" fillId="0" borderId="46" xfId="0" applyFont="1" applyBorder="1" applyAlignment="1">
      <alignment horizontal="left"/>
    </xf>
    <xf numFmtId="0" fontId="11" fillId="0" borderId="30" xfId="0" applyFont="1" applyBorder="1"/>
    <xf numFmtId="0" fontId="11" fillId="0" borderId="53" xfId="0" applyFont="1" applyBorder="1" applyAlignment="1">
      <alignment horizontal="left" vertical="top"/>
    </xf>
    <xf numFmtId="0" fontId="11" fillId="0" borderId="10" xfId="0" applyFont="1" applyBorder="1" applyAlignment="1">
      <alignment horizontal="left" vertical="top" wrapText="1"/>
    </xf>
    <xf numFmtId="0" fontId="11" fillId="0" borderId="52" xfId="0" applyFont="1" applyBorder="1" applyAlignment="1">
      <alignment horizontal="left" vertical="top" wrapText="1"/>
    </xf>
    <xf numFmtId="0" fontId="11" fillId="0" borderId="47" xfId="0" applyFont="1" applyBorder="1" applyAlignment="1">
      <alignment horizontal="left" vertical="top" wrapText="1"/>
    </xf>
    <xf numFmtId="0" fontId="11" fillId="0" borderId="46" xfId="0" applyFont="1" applyBorder="1" applyAlignment="1">
      <alignment horizontal="left" vertical="top"/>
    </xf>
    <xf numFmtId="0" fontId="11" fillId="0" borderId="47" xfId="0" applyFont="1" applyBorder="1" applyAlignment="1">
      <alignment horizontal="left" vertical="top"/>
    </xf>
    <xf numFmtId="0" fontId="11" fillId="0" borderId="30" xfId="0" applyFont="1" applyBorder="1" applyAlignment="1">
      <alignment horizontal="left" vertical="top" wrapText="1"/>
    </xf>
    <xf numFmtId="0" fontId="11" fillId="0" borderId="54" xfId="0" applyFont="1" applyBorder="1" applyAlignment="1">
      <alignment horizontal="left" vertical="top" wrapText="1"/>
    </xf>
    <xf numFmtId="0" fontId="11" fillId="0" borderId="28" xfId="0" applyFont="1" applyBorder="1" applyAlignment="1">
      <alignment horizontal="left" vertical="top"/>
    </xf>
    <xf numFmtId="0" fontId="11" fillId="0" borderId="0" xfId="0" applyFont="1" applyAlignment="1">
      <alignment vertical="top"/>
    </xf>
    <xf numFmtId="0" fontId="11" fillId="0" borderId="4" xfId="0" applyFont="1" applyBorder="1" applyAlignment="1">
      <alignment horizontal="left" vertical="top" wrapText="1"/>
    </xf>
    <xf numFmtId="0" fontId="11" fillId="0" borderId="3" xfId="0" applyFont="1" applyBorder="1" applyAlignment="1">
      <alignment vertical="top"/>
    </xf>
    <xf numFmtId="0" fontId="14" fillId="0" borderId="7" xfId="0" applyFont="1" applyBorder="1"/>
    <xf numFmtId="0" fontId="11" fillId="0" borderId="3" xfId="0" applyFont="1" applyBorder="1" applyAlignment="1">
      <alignment horizontal="center"/>
    </xf>
    <xf numFmtId="0" fontId="10" fillId="2" borderId="0" xfId="0" applyFont="1" applyFill="1"/>
    <xf numFmtId="0" fontId="16" fillId="2" borderId="0" xfId="0" applyFont="1" applyFill="1"/>
    <xf numFmtId="0" fontId="15" fillId="4" borderId="4" xfId="1" applyFont="1" applyFill="1" applyBorder="1" applyAlignment="1">
      <alignment vertical="center"/>
    </xf>
    <xf numFmtId="0" fontId="10" fillId="0" borderId="26" xfId="0" applyFont="1" applyBorder="1"/>
    <xf numFmtId="0" fontId="11" fillId="0" borderId="24" xfId="0" applyFont="1" applyBorder="1" applyAlignment="1">
      <alignment horizontal="left" vertical="top"/>
    </xf>
    <xf numFmtId="0" fontId="11" fillId="0" borderId="27" xfId="0" applyFont="1" applyBorder="1" applyAlignment="1">
      <alignment horizontal="left" vertical="top" wrapText="1"/>
    </xf>
    <xf numFmtId="0" fontId="11" fillId="0" borderId="26" xfId="0" applyFont="1" applyBorder="1" applyAlignment="1">
      <alignment horizontal="left" vertical="top" wrapText="1"/>
    </xf>
    <xf numFmtId="0" fontId="11" fillId="0" borderId="25" xfId="0" applyFont="1" applyBorder="1" applyAlignment="1">
      <alignment horizontal="left" vertical="top" wrapText="1"/>
    </xf>
    <xf numFmtId="0" fontId="11" fillId="0" borderId="0" xfId="0" applyFont="1" applyAlignment="1">
      <alignment vertical="top" wrapText="1"/>
    </xf>
    <xf numFmtId="0" fontId="11" fillId="0" borderId="15" xfId="0" applyFont="1" applyBorder="1" applyAlignment="1">
      <alignment vertical="top" wrapText="1"/>
    </xf>
    <xf numFmtId="0" fontId="15" fillId="4" borderId="4" xfId="1" applyFont="1" applyFill="1" applyBorder="1" applyAlignment="1"/>
    <xf numFmtId="0" fontId="14" fillId="0" borderId="9"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left"/>
    </xf>
    <xf numFmtId="0" fontId="10" fillId="0" borderId="35" xfId="0" applyFont="1" applyBorder="1"/>
    <xf numFmtId="0" fontId="10" fillId="0" borderId="59" xfId="0" applyFont="1" applyBorder="1"/>
    <xf numFmtId="0" fontId="10" fillId="0" borderId="44" xfId="0" applyFont="1" applyBorder="1"/>
    <xf numFmtId="0" fontId="11" fillId="0" borderId="60" xfId="0" applyFont="1" applyBorder="1"/>
    <xf numFmtId="0" fontId="11" fillId="0" borderId="63" xfId="0" applyFont="1" applyBorder="1"/>
    <xf numFmtId="0" fontId="17" fillId="5" borderId="0" xfId="0" applyFont="1" applyFill="1" applyAlignment="1">
      <alignment horizontal="center" vertical="center" wrapText="1"/>
    </xf>
    <xf numFmtId="0" fontId="17" fillId="5" borderId="51" xfId="0" applyFont="1" applyFill="1" applyBorder="1" applyAlignment="1">
      <alignment horizontal="center" vertical="center" wrapText="1"/>
    </xf>
    <xf numFmtId="0" fontId="11" fillId="0" borderId="13" xfId="0" applyFont="1" applyBorder="1"/>
    <xf numFmtId="0" fontId="2" fillId="2" borderId="64" xfId="0" applyFont="1" applyFill="1" applyBorder="1"/>
    <xf numFmtId="0" fontId="2" fillId="2" borderId="6" xfId="0" applyFont="1" applyFill="1" applyBorder="1" applyAlignment="1">
      <alignment horizontal="left"/>
    </xf>
    <xf numFmtId="0" fontId="2" fillId="2" borderId="6" xfId="0" applyFont="1" applyFill="1" applyBorder="1"/>
    <xf numFmtId="0" fontId="11" fillId="2" borderId="6" xfId="0" applyFont="1" applyFill="1" applyBorder="1"/>
    <xf numFmtId="0" fontId="11" fillId="2" borderId="65" xfId="0" applyFont="1" applyFill="1" applyBorder="1"/>
    <xf numFmtId="0" fontId="11" fillId="2" borderId="66" xfId="0" applyFont="1" applyFill="1" applyBorder="1"/>
    <xf numFmtId="0" fontId="2" fillId="2" borderId="67" xfId="0" applyFont="1" applyFill="1" applyBorder="1"/>
    <xf numFmtId="0" fontId="10" fillId="0" borderId="60" xfId="0" applyFont="1" applyBorder="1"/>
    <xf numFmtId="0" fontId="10" fillId="0" borderId="18" xfId="0" applyFont="1" applyBorder="1"/>
    <xf numFmtId="0" fontId="10" fillId="0" borderId="17" xfId="0" applyFont="1" applyBorder="1"/>
    <xf numFmtId="0" fontId="11" fillId="0" borderId="7" xfId="0" applyFont="1" applyBorder="1" applyAlignment="1">
      <alignment vertical="top"/>
    </xf>
    <xf numFmtId="0" fontId="11" fillId="0" borderId="9" xfId="0" applyFont="1" applyBorder="1" applyAlignment="1">
      <alignment vertical="top" wrapText="1"/>
    </xf>
    <xf numFmtId="0" fontId="11" fillId="0" borderId="9" xfId="0" applyFont="1" applyBorder="1" applyAlignment="1">
      <alignment horizontal="center" vertical="center"/>
    </xf>
    <xf numFmtId="0" fontId="11" fillId="0" borderId="25" xfId="0" applyFont="1" applyBorder="1" applyAlignment="1">
      <alignment horizontal="center" vertical="center"/>
    </xf>
    <xf numFmtId="0" fontId="11" fillId="0" borderId="29" xfId="0" applyFont="1" applyBorder="1" applyAlignment="1">
      <alignment horizontal="left" vertical="top"/>
    </xf>
    <xf numFmtId="0" fontId="11" fillId="0" borderId="26" xfId="0" applyFont="1" applyBorder="1" applyAlignment="1">
      <alignment horizontal="left" vertical="top"/>
    </xf>
    <xf numFmtId="0" fontId="11" fillId="0" borderId="0" xfId="0" applyFont="1" applyAlignment="1">
      <alignment horizontal="center" vertical="center"/>
    </xf>
    <xf numFmtId="0" fontId="13" fillId="0" borderId="9" xfId="0" applyFont="1" applyBorder="1"/>
    <xf numFmtId="0" fontId="11" fillId="0" borderId="20" xfId="0" applyFont="1" applyBorder="1" applyAlignment="1">
      <alignment vertical="center"/>
    </xf>
    <xf numFmtId="0" fontId="11" fillId="0" borderId="23" xfId="0" applyFont="1" applyBorder="1" applyAlignment="1">
      <alignment vertical="center"/>
    </xf>
    <xf numFmtId="0" fontId="11" fillId="0" borderId="16" xfId="0" applyFont="1" applyBorder="1" applyAlignment="1">
      <alignment vertical="center"/>
    </xf>
    <xf numFmtId="0" fontId="11" fillId="0" borderId="10" xfId="0" applyFont="1" applyBorder="1" applyAlignment="1">
      <alignment vertical="center"/>
    </xf>
    <xf numFmtId="0" fontId="11" fillId="0" borderId="7" xfId="0" applyFont="1" applyBorder="1" applyAlignment="1">
      <alignment vertical="center"/>
    </xf>
    <xf numFmtId="0" fontId="11" fillId="0" borderId="31" xfId="0" applyFont="1" applyBorder="1" applyAlignment="1">
      <alignment vertical="center"/>
    </xf>
    <xf numFmtId="0" fontId="11" fillId="0" borderId="61" xfId="0" applyFont="1" applyBorder="1" applyAlignment="1">
      <alignment vertical="center"/>
    </xf>
    <xf numFmtId="0" fontId="19" fillId="0" borderId="0" xfId="0" applyFont="1"/>
    <xf numFmtId="0" fontId="1" fillId="0" borderId="0" xfId="0" applyFont="1" applyAlignment="1">
      <alignment vertical="center"/>
    </xf>
    <xf numFmtId="0" fontId="0" fillId="0" borderId="0" xfId="0" applyAlignment="1">
      <alignment vertical="center"/>
    </xf>
    <xf numFmtId="0" fontId="6" fillId="0" borderId="0" xfId="1" applyAlignment="1">
      <alignment vertical="center"/>
    </xf>
    <xf numFmtId="0" fontId="0" fillId="0" borderId="0" xfId="0" applyAlignment="1">
      <alignment horizontal="left" vertical="center" indent="1"/>
    </xf>
    <xf numFmtId="0" fontId="4" fillId="0" borderId="0" xfId="0" applyFont="1" applyAlignment="1">
      <alignment vertical="center"/>
    </xf>
    <xf numFmtId="0" fontId="18" fillId="0" borderId="0" xfId="0" applyFont="1" applyAlignment="1">
      <alignment vertical="center"/>
    </xf>
    <xf numFmtId="0" fontId="6" fillId="0" borderId="0" xfId="1" applyAlignment="1">
      <alignment horizontal="left" vertical="center" indent="1"/>
    </xf>
    <xf numFmtId="0" fontId="20" fillId="0" borderId="0" xfId="0" applyFont="1" applyAlignment="1">
      <alignment horizontal="left" vertical="center" indent="1"/>
    </xf>
    <xf numFmtId="0" fontId="21" fillId="0" borderId="0" xfId="0" applyFont="1" applyAlignment="1">
      <alignment vertical="center"/>
    </xf>
    <xf numFmtId="0" fontId="15" fillId="4" borderId="0" xfId="1" applyFont="1" applyFill="1" applyBorder="1" applyAlignment="1"/>
    <xf numFmtId="0" fontId="11" fillId="0" borderId="27" xfId="0" applyFont="1" applyBorder="1" applyAlignment="1">
      <alignment horizontal="center" vertical="center"/>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1" fillId="0" borderId="25" xfId="0" applyFont="1" applyBorder="1" applyAlignment="1">
      <alignment horizontal="center" vertical="center"/>
    </xf>
    <xf numFmtId="0" fontId="11" fillId="0" borderId="34" xfId="0" applyFont="1" applyBorder="1" applyAlignment="1">
      <alignment horizontal="center" vertical="center"/>
    </xf>
    <xf numFmtId="0" fontId="11" fillId="4" borderId="21" xfId="0" applyFont="1" applyFill="1" applyBorder="1" applyAlignment="1">
      <alignment horizontal="left" vertical="top"/>
    </xf>
    <xf numFmtId="0" fontId="11" fillId="4" borderId="18" xfId="0" applyFont="1" applyFill="1" applyBorder="1" applyAlignment="1">
      <alignment horizontal="left" vertical="top"/>
    </xf>
    <xf numFmtId="0" fontId="11" fillId="4" borderId="19" xfId="0" applyFont="1" applyFill="1" applyBorder="1" applyAlignment="1">
      <alignment horizontal="left" vertical="top"/>
    </xf>
    <xf numFmtId="0" fontId="11" fillId="0" borderId="10" xfId="0" applyFont="1" applyBorder="1" applyAlignment="1">
      <alignment horizontal="left" wrapText="1"/>
    </xf>
    <xf numFmtId="0" fontId="11" fillId="0" borderId="22" xfId="0" applyFont="1" applyBorder="1" applyAlignment="1">
      <alignment horizontal="left" wrapText="1"/>
    </xf>
    <xf numFmtId="0" fontId="11" fillId="0" borderId="21" xfId="0" applyFont="1" applyBorder="1" applyAlignment="1">
      <alignment horizontal="left" wrapText="1"/>
    </xf>
    <xf numFmtId="0" fontId="11" fillId="0" borderId="19" xfId="0" applyFont="1" applyBorder="1" applyAlignment="1">
      <alignment horizontal="left" wrapText="1"/>
    </xf>
    <xf numFmtId="0" fontId="11" fillId="0" borderId="23" xfId="0" applyFont="1" applyBorder="1" applyAlignment="1">
      <alignment horizontal="left" vertical="top" wrapText="1"/>
    </xf>
    <xf numFmtId="0" fontId="11" fillId="0" borderId="20" xfId="0" applyFont="1" applyBorder="1" applyAlignment="1">
      <alignment horizontal="left" vertical="top" wrapText="1"/>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10" fillId="0" borderId="37" xfId="0" applyFont="1" applyBorder="1"/>
    <xf numFmtId="0" fontId="10" fillId="0" borderId="35" xfId="0" applyFont="1" applyBorder="1"/>
    <xf numFmtId="0" fontId="11" fillId="0" borderId="44" xfId="0" applyFont="1" applyBorder="1"/>
    <xf numFmtId="0" fontId="11" fillId="0" borderId="45" xfId="0" applyFont="1" applyBorder="1"/>
    <xf numFmtId="0" fontId="11" fillId="0" borderId="44" xfId="0" applyFont="1" applyBorder="1" applyAlignment="1">
      <alignment horizontal="left"/>
    </xf>
    <xf numFmtId="0" fontId="11" fillId="0" borderId="15" xfId="0" applyFont="1" applyBorder="1" applyAlignment="1">
      <alignment horizontal="center"/>
    </xf>
    <xf numFmtId="0" fontId="11" fillId="0" borderId="0" xfId="0" applyFont="1" applyAlignment="1">
      <alignment horizontal="center"/>
    </xf>
    <xf numFmtId="0" fontId="11" fillId="0" borderId="26" xfId="0" applyFont="1" applyBorder="1" applyAlignment="1">
      <alignment horizontal="center"/>
    </xf>
    <xf numFmtId="0" fontId="11" fillId="0" borderId="28" xfId="0" applyFont="1" applyBorder="1" applyAlignment="1">
      <alignment horizontal="center"/>
    </xf>
    <xf numFmtId="0" fontId="11" fillId="0" borderId="23"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xf>
    <xf numFmtId="0" fontId="11" fillId="0" borderId="22" xfId="0" applyFont="1" applyBorder="1" applyAlignment="1">
      <alignment horizontal="center"/>
    </xf>
    <xf numFmtId="0" fontId="14" fillId="0" borderId="23" xfId="0" applyFont="1" applyBorder="1" applyAlignment="1">
      <alignment horizontal="left" vertical="top" wrapText="1"/>
    </xf>
    <xf numFmtId="0" fontId="14" fillId="0" borderId="9" xfId="0" applyFont="1" applyBorder="1" applyAlignment="1">
      <alignment horizontal="left" vertical="top" wrapText="1"/>
    </xf>
    <xf numFmtId="0" fontId="14" fillId="0" borderId="22" xfId="0" applyFont="1" applyBorder="1" applyAlignment="1">
      <alignment horizontal="left" vertical="top" wrapText="1"/>
    </xf>
    <xf numFmtId="0" fontId="14" fillId="0" borderId="16" xfId="0" applyFont="1" applyBorder="1" applyAlignment="1">
      <alignment horizontal="left" vertical="top" wrapText="1"/>
    </xf>
    <xf numFmtId="0" fontId="14" fillId="0" borderId="0" xfId="0" applyFont="1" applyAlignment="1">
      <alignment horizontal="left" vertical="top" wrapText="1"/>
    </xf>
    <xf numFmtId="0" fontId="14" fillId="0" borderId="15" xfId="0" applyFont="1" applyBorder="1" applyAlignment="1">
      <alignment horizontal="left" vertical="top" wrapText="1"/>
    </xf>
    <xf numFmtId="0" fontId="11" fillId="0" borderId="19" xfId="0" applyFont="1" applyBorder="1" applyAlignment="1">
      <alignment horizontal="center" vertical="center"/>
    </xf>
    <xf numFmtId="0" fontId="11" fillId="0" borderId="52" xfId="0" applyFont="1" applyBorder="1" applyAlignment="1">
      <alignment horizontal="left" vertical="top" wrapText="1"/>
    </xf>
    <xf numFmtId="0" fontId="11" fillId="0" borderId="30" xfId="0" applyFont="1" applyBorder="1" applyAlignment="1">
      <alignment horizontal="left" vertical="top" wrapText="1"/>
    </xf>
    <xf numFmtId="0" fontId="11" fillId="0" borderId="22" xfId="0" applyFont="1" applyBorder="1" applyAlignment="1">
      <alignment horizontal="center" vertical="center"/>
    </xf>
    <xf numFmtId="0" fontId="11" fillId="0" borderId="20" xfId="0" applyFont="1" applyBorder="1" applyAlignment="1">
      <alignment vertical="center"/>
    </xf>
    <xf numFmtId="0" fontId="11" fillId="0" borderId="19" xfId="0" applyFont="1" applyBorder="1" applyAlignment="1">
      <alignment vertical="center"/>
    </xf>
    <xf numFmtId="0" fontId="11" fillId="0" borderId="18" xfId="0" applyFont="1" applyBorder="1" applyAlignment="1">
      <alignment vertical="center"/>
    </xf>
    <xf numFmtId="0" fontId="11" fillId="0" borderId="17" xfId="0" applyFont="1" applyBorder="1" applyAlignment="1">
      <alignment vertical="center"/>
    </xf>
    <xf numFmtId="0" fontId="11" fillId="0" borderId="27" xfId="0" applyFont="1" applyBorder="1" applyAlignment="1">
      <alignment horizontal="left" vertical="center"/>
    </xf>
    <xf numFmtId="0" fontId="11" fillId="0" borderId="26"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vertical="center"/>
    </xf>
    <xf numFmtId="0" fontId="11" fillId="0" borderId="28" xfId="0" applyFont="1" applyBorder="1" applyAlignment="1">
      <alignment vertical="center"/>
    </xf>
    <xf numFmtId="0" fontId="1" fillId="3" borderId="1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2" borderId="0" xfId="0" applyFont="1" applyFill="1" applyAlignment="1">
      <alignment horizontal="center"/>
    </xf>
    <xf numFmtId="0" fontId="14" fillId="0" borderId="20" xfId="0" applyFont="1" applyBorder="1" applyAlignment="1">
      <alignment horizontal="center" vertical="top" wrapText="1"/>
    </xf>
    <xf numFmtId="0" fontId="14" fillId="0" borderId="18" xfId="0" applyFont="1" applyBorder="1" applyAlignment="1">
      <alignment horizontal="center" vertical="top" wrapText="1"/>
    </xf>
    <xf numFmtId="0" fontId="14" fillId="0" borderId="19" xfId="0" applyFont="1" applyBorder="1" applyAlignment="1">
      <alignment horizontal="center" vertical="top" wrapText="1"/>
    </xf>
    <xf numFmtId="0" fontId="11" fillId="0" borderId="24"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0" xfId="0" applyFont="1" applyBorder="1" applyAlignment="1">
      <alignment horizontal="left"/>
    </xf>
    <xf numFmtId="0" fontId="10" fillId="0" borderId="18" xfId="0" applyFont="1" applyBorder="1" applyAlignment="1">
      <alignment horizontal="left"/>
    </xf>
    <xf numFmtId="0" fontId="11" fillId="0" borderId="9" xfId="0" applyFont="1" applyBorder="1" applyAlignment="1">
      <alignment horizontal="left" vertical="top"/>
    </xf>
    <xf numFmtId="0" fontId="11" fillId="0" borderId="22" xfId="0" applyFont="1" applyBorder="1" applyAlignment="1">
      <alignment horizontal="left" vertical="top"/>
    </xf>
    <xf numFmtId="0" fontId="11" fillId="0" borderId="29" xfId="0" applyFont="1" applyBorder="1" applyAlignment="1">
      <alignment horizontal="left" vertical="top"/>
    </xf>
    <xf numFmtId="0" fontId="11" fillId="0" borderId="26" xfId="0" applyFont="1" applyBorder="1" applyAlignment="1">
      <alignment horizontal="left" vertical="top"/>
    </xf>
    <xf numFmtId="0" fontId="11" fillId="0" borderId="28" xfId="0" applyFont="1" applyBorder="1" applyAlignment="1">
      <alignment horizontal="left" vertical="top"/>
    </xf>
    <xf numFmtId="0" fontId="5" fillId="0" borderId="29" xfId="0" applyFont="1" applyBorder="1" applyAlignment="1">
      <alignment horizontal="left" vertical="top"/>
    </xf>
    <xf numFmtId="0" fontId="5" fillId="0" borderId="26" xfId="0" applyFont="1" applyBorder="1" applyAlignment="1">
      <alignment horizontal="left" vertical="top"/>
    </xf>
    <xf numFmtId="0" fontId="5" fillId="0" borderId="28" xfId="0" applyFont="1" applyBorder="1" applyAlignment="1">
      <alignment horizontal="left" vertical="top"/>
    </xf>
    <xf numFmtId="0" fontId="11" fillId="0" borderId="21" xfId="0" applyFont="1" applyBorder="1" applyAlignment="1">
      <alignment horizontal="left" vertical="top"/>
    </xf>
    <xf numFmtId="0" fontId="11" fillId="0" borderId="18" xfId="0" applyFont="1" applyBorder="1" applyAlignment="1">
      <alignment horizontal="left" vertical="top"/>
    </xf>
    <xf numFmtId="0" fontId="11" fillId="0" borderId="19" xfId="0" applyFont="1" applyBorder="1" applyAlignment="1">
      <alignment horizontal="left" vertical="top"/>
    </xf>
    <xf numFmtId="0" fontId="11" fillId="4" borderId="27" xfId="0" applyFont="1" applyFill="1" applyBorder="1" applyAlignment="1">
      <alignment vertical="center"/>
    </xf>
    <xf numFmtId="0" fontId="11" fillId="4" borderId="26" xfId="0" applyFont="1" applyFill="1" applyBorder="1" applyAlignment="1">
      <alignment vertical="center"/>
    </xf>
    <xf numFmtId="0" fontId="11" fillId="4" borderId="25" xfId="0" applyFont="1" applyFill="1" applyBorder="1" applyAlignment="1">
      <alignment vertical="center"/>
    </xf>
    <xf numFmtId="0" fontId="2" fillId="0" borderId="0" xfId="0" applyFont="1" applyAlignment="1">
      <alignment horizontal="left" vertical="top"/>
    </xf>
    <xf numFmtId="0" fontId="11" fillId="0" borderId="39" xfId="0" applyFont="1" applyBorder="1" applyAlignment="1">
      <alignment horizontal="center" vertical="center"/>
    </xf>
    <xf numFmtId="0" fontId="11" fillId="0" borderId="41" xfId="0" applyFont="1" applyBorder="1" applyAlignment="1">
      <alignment horizontal="center" vertical="center"/>
    </xf>
    <xf numFmtId="3" fontId="11" fillId="0" borderId="9" xfId="0" applyNumberFormat="1" applyFont="1" applyBorder="1" applyAlignment="1">
      <alignment horizontal="center"/>
    </xf>
    <xf numFmtId="0" fontId="11" fillId="0" borderId="8" xfId="0" applyFont="1" applyBorder="1" applyAlignment="1">
      <alignment horizontal="center"/>
    </xf>
    <xf numFmtId="14" fontId="13" fillId="0" borderId="9" xfId="0" applyNumberFormat="1" applyFont="1" applyBorder="1" applyAlignment="1">
      <alignment horizontal="center"/>
    </xf>
    <xf numFmtId="0" fontId="13" fillId="0" borderId="9" xfId="0" applyFont="1" applyBorder="1" applyAlignment="1">
      <alignment horizontal="center"/>
    </xf>
    <xf numFmtId="0" fontId="13" fillId="0" borderId="8" xfId="0" applyFont="1" applyBorder="1" applyAlignment="1">
      <alignment horizontal="center"/>
    </xf>
    <xf numFmtId="0" fontId="11" fillId="0" borderId="40" xfId="0" applyFont="1" applyBorder="1" applyAlignment="1">
      <alignment horizontal="center" vertical="center"/>
    </xf>
    <xf numFmtId="0" fontId="11" fillId="0" borderId="38" xfId="0" applyFont="1" applyBorder="1" applyAlignment="1">
      <alignment horizontal="center" vertical="center"/>
    </xf>
    <xf numFmtId="0" fontId="11" fillId="0" borderId="25" xfId="0" applyFont="1" applyBorder="1" applyAlignment="1">
      <alignment horizontal="center"/>
    </xf>
    <xf numFmtId="0" fontId="11" fillId="0" borderId="27" xfId="0" applyFont="1" applyBorder="1" applyAlignment="1">
      <alignment horizontal="center" wrapText="1"/>
    </xf>
    <xf numFmtId="0" fontId="11" fillId="0" borderId="26" xfId="0" applyFont="1" applyBorder="1" applyAlignment="1">
      <alignment horizontal="center" wrapText="1"/>
    </xf>
    <xf numFmtId="0" fontId="11" fillId="0" borderId="25" xfId="0" applyFont="1" applyBorder="1" applyAlignment="1">
      <alignment horizontal="center" wrapText="1"/>
    </xf>
    <xf numFmtId="0" fontId="11" fillId="0" borderId="24" xfId="0" applyFont="1" applyBorder="1" applyAlignment="1">
      <alignment horizontal="center" vertical="center" wrapText="1"/>
    </xf>
    <xf numFmtId="164" fontId="11" fillId="0" borderId="27" xfId="0" applyNumberFormat="1" applyFont="1" applyBorder="1" applyAlignment="1">
      <alignment horizontal="center" vertical="center"/>
    </xf>
    <xf numFmtId="164" fontId="11" fillId="0" borderId="26" xfId="0" applyNumberFormat="1" applyFont="1" applyBorder="1" applyAlignment="1">
      <alignment horizontal="center" vertical="center"/>
    </xf>
    <xf numFmtId="164" fontId="11" fillId="0" borderId="28" xfId="0" applyNumberFormat="1" applyFont="1" applyBorder="1" applyAlignment="1">
      <alignment horizontal="center" vertical="center"/>
    </xf>
    <xf numFmtId="0" fontId="15" fillId="2" borderId="4" xfId="1" applyFont="1" applyFill="1" applyBorder="1" applyAlignment="1"/>
    <xf numFmtId="0" fontId="11" fillId="0" borderId="27" xfId="0" applyFont="1" applyBorder="1" applyAlignment="1">
      <alignment horizontal="left" vertical="top"/>
    </xf>
    <xf numFmtId="0" fontId="11" fillId="4" borderId="29" xfId="0" applyFont="1" applyFill="1" applyBorder="1" applyAlignment="1">
      <alignment horizontal="left" vertical="top"/>
    </xf>
    <xf numFmtId="0" fontId="11" fillId="4" borderId="26" xfId="0" applyFont="1" applyFill="1" applyBorder="1" applyAlignment="1">
      <alignment horizontal="left" vertical="top"/>
    </xf>
    <xf numFmtId="0" fontId="11" fillId="4" borderId="28" xfId="0" applyFont="1" applyFill="1" applyBorder="1" applyAlignment="1">
      <alignment horizontal="left" vertical="top"/>
    </xf>
    <xf numFmtId="0" fontId="11" fillId="0" borderId="5" xfId="0" applyFont="1" applyBorder="1" applyAlignment="1">
      <alignment horizontal="left" vertical="top" wrapText="1"/>
    </xf>
    <xf numFmtId="0" fontId="11" fillId="0" borderId="4" xfId="0" applyFont="1" applyBorder="1" applyAlignment="1">
      <alignment horizontal="left" vertical="top" wrapText="1"/>
    </xf>
    <xf numFmtId="0" fontId="11" fillId="0" borderId="58" xfId="0" applyFont="1" applyBorder="1" applyAlignment="1">
      <alignment horizontal="left" vertical="top"/>
    </xf>
    <xf numFmtId="0" fontId="11" fillId="0" borderId="42" xfId="0" applyFont="1" applyBorder="1" applyAlignment="1">
      <alignment horizontal="left" vertical="top"/>
    </xf>
    <xf numFmtId="0" fontId="11" fillId="0" borderId="39" xfId="0" applyFont="1" applyBorder="1" applyAlignment="1">
      <alignment horizontal="left" vertical="top"/>
    </xf>
    <xf numFmtId="0" fontId="11" fillId="0" borderId="38" xfId="0" applyFont="1" applyBorder="1" applyAlignment="1">
      <alignment horizontal="left" vertical="top"/>
    </xf>
    <xf numFmtId="0" fontId="11" fillId="0" borderId="55" xfId="0" applyFont="1" applyBorder="1" applyAlignment="1">
      <alignment horizontal="center" vertical="center"/>
    </xf>
    <xf numFmtId="0" fontId="5" fillId="0" borderId="10" xfId="0" applyFont="1" applyBorder="1" applyAlignment="1">
      <alignment horizontal="left" vertical="top"/>
    </xf>
    <xf numFmtId="0" fontId="5" fillId="0" borderId="9" xfId="0" applyFont="1" applyBorder="1" applyAlignment="1">
      <alignment horizontal="left" vertical="top"/>
    </xf>
    <xf numFmtId="0" fontId="5" fillId="0" borderId="22" xfId="0" applyFont="1" applyBorder="1" applyAlignment="1">
      <alignment horizontal="left" vertical="top"/>
    </xf>
    <xf numFmtId="0" fontId="11" fillId="0" borderId="10" xfId="0" applyFont="1" applyBorder="1" applyAlignment="1">
      <alignment horizontal="left" vertical="top" wrapText="1"/>
    </xf>
    <xf numFmtId="0" fontId="11" fillId="0" borderId="9"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vertical="center"/>
    </xf>
    <xf numFmtId="0" fontId="11" fillId="0" borderId="9" xfId="0" applyFont="1" applyBorder="1" applyAlignment="1">
      <alignment vertical="center"/>
    </xf>
    <xf numFmtId="0" fontId="11" fillId="0" borderId="62" xfId="0" applyFont="1" applyBorder="1" applyAlignment="1">
      <alignment vertical="center"/>
    </xf>
    <xf numFmtId="0" fontId="11" fillId="0" borderId="26" xfId="0" applyFont="1" applyBorder="1" applyAlignment="1">
      <alignment vertical="center"/>
    </xf>
    <xf numFmtId="0" fontId="11" fillId="0" borderId="25" xfId="0" applyFont="1" applyBorder="1" applyAlignment="1">
      <alignment vertical="center"/>
    </xf>
    <xf numFmtId="0" fontId="11" fillId="4" borderId="20" xfId="0" applyFont="1" applyFill="1" applyBorder="1" applyAlignment="1">
      <alignment vertical="center"/>
    </xf>
    <xf numFmtId="0" fontId="11" fillId="4" borderId="18" xfId="0" applyFont="1" applyFill="1" applyBorder="1" applyAlignment="1">
      <alignment vertical="center"/>
    </xf>
    <xf numFmtId="0" fontId="11" fillId="4" borderId="17" xfId="0" applyFont="1" applyFill="1" applyBorder="1" applyAlignment="1">
      <alignment vertical="center"/>
    </xf>
    <xf numFmtId="0" fontId="11" fillId="0" borderId="40" xfId="0" applyFont="1" applyBorder="1" applyAlignment="1">
      <alignment vertical="center"/>
    </xf>
    <xf numFmtId="0" fontId="11" fillId="0" borderId="39" xfId="0" applyFont="1" applyBorder="1" applyAlignment="1">
      <alignment vertical="center"/>
    </xf>
    <xf numFmtId="0" fontId="11" fillId="0" borderId="41" xfId="0" applyFont="1" applyBorder="1" applyAlignment="1">
      <alignment vertical="center"/>
    </xf>
    <xf numFmtId="0" fontId="11" fillId="0" borderId="8" xfId="0" applyFont="1" applyBorder="1" applyAlignment="1">
      <alignment vertical="center"/>
    </xf>
    <xf numFmtId="0" fontId="11" fillId="0" borderId="29" xfId="0" applyFont="1" applyBorder="1" applyAlignment="1">
      <alignment horizontal="left" vertical="center"/>
    </xf>
    <xf numFmtId="0" fontId="11" fillId="0" borderId="28" xfId="0" applyFont="1" applyBorder="1" applyAlignment="1">
      <alignment horizontal="left"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1" fillId="0" borderId="34" xfId="0" applyFont="1" applyBorder="1" applyAlignment="1">
      <alignment horizontal="center"/>
    </xf>
    <xf numFmtId="0" fontId="11" fillId="0" borderId="14"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3" fillId="0" borderId="0" xfId="0" applyFont="1" applyAlignment="1">
      <alignment vertical="top" wrapText="1"/>
    </xf>
  </cellXfs>
  <cellStyles count="2">
    <cellStyle name="Hyperlink" xfId="1" builtinId="8"/>
    <cellStyle name="Normal" xfId="0" builtinId="0"/>
  </cellStyles>
  <dxfs count="17">
    <dxf>
      <fill>
        <patternFill>
          <bgColor rgb="FFFF0000"/>
        </patternFill>
      </fill>
    </dxf>
    <dxf>
      <fill>
        <patternFill>
          <bgColor rgb="FFFF0000"/>
        </patternFill>
      </fill>
    </dxf>
    <dxf>
      <fill>
        <patternFill>
          <bgColor rgb="FFFF0000"/>
        </patternFill>
      </fill>
    </dxf>
    <dxf>
      <fill>
        <patternFill>
          <bgColor theme="2" tint="-0.749961851863155"/>
        </patternFill>
      </fill>
    </dxf>
    <dxf>
      <fill>
        <patternFill>
          <bgColor rgb="FFFF0000"/>
        </patternFill>
      </fill>
    </dxf>
    <dxf>
      <font>
        <color rgb="FFFF0000"/>
      </font>
    </dxf>
    <dxf>
      <font>
        <color rgb="FFFF0000"/>
      </font>
    </dxf>
    <dxf>
      <font>
        <color rgb="FFFF0000"/>
      </font>
    </dxf>
    <dxf>
      <font>
        <color rgb="FFFF0000"/>
      </font>
    </dxf>
    <dxf>
      <font>
        <color rgb="FFFF0000"/>
      </font>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2" tint="-0.749961851863155"/>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h.burgess\AppData\Local\Microsoft\Windows\INetCache\Content.Outlook\ZJKYMRK9\Clays%202024%20HBK%20PO.xlsx" TargetMode="External"/><Relationship Id="rId1" Type="http://schemas.openxmlformats.org/officeDocument/2006/relationships/externalLinkPath" Target="file:///C:\Users\josh.burgess\AppData\Local\Microsoft\Windows\INetCache\Content.Outlook\ZJKYMRK9\Clays%202024%20HBK%20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PO HBK"/>
      <sheetName val="HBK Dropdowns"/>
      <sheetName val="Spine Width Calculator"/>
    </sheetNames>
    <sheetDataSet>
      <sheetData sheetId="0"/>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lays.co.uk/natural-cloths/" TargetMode="External"/><Relationship Id="rId2" Type="http://schemas.openxmlformats.org/officeDocument/2006/relationships/hyperlink" Target="https://www.clays.co.uk/wibalin-embossed-papers/" TargetMode="External"/><Relationship Id="rId1" Type="http://schemas.openxmlformats.org/officeDocument/2006/relationships/hyperlink" Target="https://www.nielsenisbnstore.com/Home/Isbn" TargetMode="External"/><Relationship Id="rId6" Type="http://schemas.openxmlformats.org/officeDocument/2006/relationships/hyperlink" Target="https://www.clays.co.uk/materials/marker-ribbons/" TargetMode="External"/><Relationship Id="rId5" Type="http://schemas.openxmlformats.org/officeDocument/2006/relationships/hyperlink" Target="https://www.clays.co.uk/materials/head-tail-bands/" TargetMode="External"/><Relationship Id="rId4" Type="http://schemas.openxmlformats.org/officeDocument/2006/relationships/hyperlink" Target="https://www.clays.co.uk/materials/wibalin-endpaper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lays.co.uk/wibalin-endpapers/" TargetMode="External"/><Relationship Id="rId2" Type="http://schemas.openxmlformats.org/officeDocument/2006/relationships/hyperlink" Target="https://www.clays.co.uk/head-tail-bands/" TargetMode="External"/><Relationship Id="rId1" Type="http://schemas.openxmlformats.org/officeDocument/2006/relationships/hyperlink" Target="https://www.clays.co.uk/marker-ribbon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clays.co.uk/wibalin-endpape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FF4E0-6941-487A-9FB1-BBC81548094D}">
  <dimension ref="A1:E110"/>
  <sheetViews>
    <sheetView tabSelected="1" workbookViewId="0"/>
  </sheetViews>
  <sheetFormatPr defaultRowHeight="15" x14ac:dyDescent="0.25"/>
  <sheetData>
    <row r="1" spans="1:5" ht="21" x14ac:dyDescent="0.35">
      <c r="A1" s="155" t="s">
        <v>410</v>
      </c>
    </row>
    <row r="3" spans="1:5" x14ac:dyDescent="0.25">
      <c r="A3" t="s">
        <v>411</v>
      </c>
      <c r="E3" s="10"/>
    </row>
    <row r="6" spans="1:5" x14ac:dyDescent="0.25">
      <c r="A6" s="156" t="s">
        <v>412</v>
      </c>
    </row>
    <row r="7" spans="1:5" x14ac:dyDescent="0.25">
      <c r="A7" s="156"/>
    </row>
    <row r="8" spans="1:5" x14ac:dyDescent="0.25">
      <c r="A8" s="156" t="s">
        <v>413</v>
      </c>
    </row>
    <row r="9" spans="1:5" x14ac:dyDescent="0.25">
      <c r="A9" s="157"/>
    </row>
    <row r="10" spans="1:5" x14ac:dyDescent="0.25">
      <c r="A10" s="156" t="s">
        <v>414</v>
      </c>
    </row>
    <row r="11" spans="1:5" x14ac:dyDescent="0.25">
      <c r="A11" s="157"/>
    </row>
    <row r="12" spans="1:5" x14ac:dyDescent="0.25">
      <c r="A12" s="158" t="s">
        <v>415</v>
      </c>
    </row>
    <row r="13" spans="1:5" x14ac:dyDescent="0.25">
      <c r="A13" s="157"/>
    </row>
    <row r="14" spans="1:5" x14ac:dyDescent="0.25">
      <c r="A14" s="156" t="s">
        <v>416</v>
      </c>
    </row>
    <row r="15" spans="1:5" x14ac:dyDescent="0.25">
      <c r="A15" s="157"/>
    </row>
    <row r="16" spans="1:5" x14ac:dyDescent="0.25">
      <c r="A16" s="156" t="s">
        <v>417</v>
      </c>
    </row>
    <row r="17" spans="1:1" x14ac:dyDescent="0.25">
      <c r="A17" s="157"/>
    </row>
    <row r="18" spans="1:1" x14ac:dyDescent="0.25">
      <c r="A18" s="156" t="s">
        <v>418</v>
      </c>
    </row>
    <row r="19" spans="1:1" x14ac:dyDescent="0.25">
      <c r="A19" s="157"/>
    </row>
    <row r="20" spans="1:1" x14ac:dyDescent="0.25">
      <c r="A20" s="159" t="s">
        <v>419</v>
      </c>
    </row>
    <row r="21" spans="1:1" x14ac:dyDescent="0.25">
      <c r="A21" s="159" t="s">
        <v>420</v>
      </c>
    </row>
    <row r="22" spans="1:1" x14ac:dyDescent="0.25">
      <c r="A22" s="159" t="s">
        <v>421</v>
      </c>
    </row>
    <row r="23" spans="1:1" x14ac:dyDescent="0.25">
      <c r="A23" s="157"/>
    </row>
    <row r="24" spans="1:1" x14ac:dyDescent="0.25">
      <c r="A24" s="156" t="s">
        <v>422</v>
      </c>
    </row>
    <row r="25" spans="1:1" x14ac:dyDescent="0.25">
      <c r="A25" s="157"/>
    </row>
    <row r="26" spans="1:1" x14ac:dyDescent="0.25">
      <c r="A26" s="157" t="s">
        <v>423</v>
      </c>
    </row>
    <row r="27" spans="1:1" x14ac:dyDescent="0.25">
      <c r="A27" s="157" t="s">
        <v>424</v>
      </c>
    </row>
    <row r="28" spans="1:1" x14ac:dyDescent="0.25">
      <c r="A28" s="157" t="s">
        <v>425</v>
      </c>
    </row>
    <row r="29" spans="1:1" x14ac:dyDescent="0.25">
      <c r="A29" s="157" t="s">
        <v>426</v>
      </c>
    </row>
    <row r="30" spans="1:1" x14ac:dyDescent="0.25">
      <c r="A30" s="157"/>
    </row>
    <row r="31" spans="1:1" x14ac:dyDescent="0.25">
      <c r="A31" s="156" t="s">
        <v>427</v>
      </c>
    </row>
    <row r="32" spans="1:1" x14ac:dyDescent="0.25">
      <c r="A32" s="157"/>
    </row>
    <row r="33" spans="1:1" x14ac:dyDescent="0.25">
      <c r="A33" s="156" t="s">
        <v>428</v>
      </c>
    </row>
    <row r="34" spans="1:1" x14ac:dyDescent="0.25">
      <c r="A34" s="157"/>
    </row>
    <row r="35" spans="1:1" x14ac:dyDescent="0.25">
      <c r="A35" s="156" t="s">
        <v>429</v>
      </c>
    </row>
    <row r="36" spans="1:1" x14ac:dyDescent="0.25">
      <c r="A36" s="157"/>
    </row>
    <row r="37" spans="1:1" x14ac:dyDescent="0.25">
      <c r="A37" s="156" t="s">
        <v>430</v>
      </c>
    </row>
    <row r="38" spans="1:1" x14ac:dyDescent="0.25">
      <c r="A38" s="157"/>
    </row>
    <row r="39" spans="1:1" x14ac:dyDescent="0.25">
      <c r="A39" s="156" t="s">
        <v>431</v>
      </c>
    </row>
    <row r="40" spans="1:1" x14ac:dyDescent="0.25">
      <c r="A40" s="157"/>
    </row>
    <row r="41" spans="1:1" x14ac:dyDescent="0.25">
      <c r="A41" s="156" t="s">
        <v>432</v>
      </c>
    </row>
    <row r="42" spans="1:1" x14ac:dyDescent="0.25">
      <c r="A42" s="157"/>
    </row>
    <row r="43" spans="1:1" x14ac:dyDescent="0.25">
      <c r="A43" s="156" t="s">
        <v>433</v>
      </c>
    </row>
    <row r="44" spans="1:1" x14ac:dyDescent="0.25">
      <c r="A44" s="157"/>
    </row>
    <row r="45" spans="1:1" x14ac:dyDescent="0.25">
      <c r="A45" s="156" t="s">
        <v>434</v>
      </c>
    </row>
    <row r="46" spans="1:1" x14ac:dyDescent="0.25">
      <c r="A46" s="156"/>
    </row>
    <row r="47" spans="1:1" x14ac:dyDescent="0.25">
      <c r="A47" s="160" t="s">
        <v>435</v>
      </c>
    </row>
    <row r="48" spans="1:1" x14ac:dyDescent="0.25">
      <c r="A48" s="157"/>
    </row>
    <row r="49" spans="1:1" x14ac:dyDescent="0.25">
      <c r="A49" s="156" t="s">
        <v>436</v>
      </c>
    </row>
    <row r="50" spans="1:1" x14ac:dyDescent="0.25">
      <c r="A50" s="157"/>
    </row>
    <row r="51" spans="1:1" x14ac:dyDescent="0.25">
      <c r="A51" s="156" t="s">
        <v>437</v>
      </c>
    </row>
    <row r="52" spans="1:1" x14ac:dyDescent="0.25">
      <c r="A52" s="156"/>
    </row>
    <row r="53" spans="1:1" x14ac:dyDescent="0.25">
      <c r="A53" s="156" t="s">
        <v>438</v>
      </c>
    </row>
    <row r="54" spans="1:1" x14ac:dyDescent="0.25">
      <c r="A54" s="157"/>
    </row>
    <row r="55" spans="1:1" x14ac:dyDescent="0.25">
      <c r="A55" s="160" t="s">
        <v>439</v>
      </c>
    </row>
    <row r="56" spans="1:1" x14ac:dyDescent="0.25">
      <c r="A56" s="161"/>
    </row>
    <row r="57" spans="1:1" x14ac:dyDescent="0.25">
      <c r="A57" s="156" t="s">
        <v>440</v>
      </c>
    </row>
    <row r="58" spans="1:1" x14ac:dyDescent="0.25">
      <c r="A58" s="161"/>
    </row>
    <row r="59" spans="1:1" x14ac:dyDescent="0.25">
      <c r="A59" s="156" t="s">
        <v>441</v>
      </c>
    </row>
    <row r="60" spans="1:1" x14ac:dyDescent="0.25">
      <c r="A60" s="161"/>
    </row>
    <row r="61" spans="1:1" x14ac:dyDescent="0.25">
      <c r="A61" s="156" t="s">
        <v>442</v>
      </c>
    </row>
    <row r="62" spans="1:1" x14ac:dyDescent="0.25">
      <c r="A62" s="161"/>
    </row>
    <row r="63" spans="1:1" x14ac:dyDescent="0.25">
      <c r="A63" s="160" t="s">
        <v>443</v>
      </c>
    </row>
    <row r="64" spans="1:1" x14ac:dyDescent="0.25">
      <c r="A64" s="157"/>
    </row>
    <row r="65" spans="1:1" x14ac:dyDescent="0.25">
      <c r="A65" s="156" t="s">
        <v>444</v>
      </c>
    </row>
    <row r="66" spans="1:1" x14ac:dyDescent="0.25">
      <c r="A66" s="157"/>
    </row>
    <row r="67" spans="1:1" x14ac:dyDescent="0.25">
      <c r="A67" s="162" t="s">
        <v>445</v>
      </c>
    </row>
    <row r="68" spans="1:1" x14ac:dyDescent="0.25">
      <c r="A68" s="162" t="s">
        <v>446</v>
      </c>
    </row>
    <row r="69" spans="1:1" x14ac:dyDescent="0.25">
      <c r="A69" s="157"/>
    </row>
    <row r="70" spans="1:1" x14ac:dyDescent="0.25">
      <c r="A70" s="156" t="s">
        <v>447</v>
      </c>
    </row>
    <row r="71" spans="1:1" x14ac:dyDescent="0.25">
      <c r="A71" s="156"/>
    </row>
    <row r="72" spans="1:1" x14ac:dyDescent="0.25">
      <c r="A72" s="156" t="s">
        <v>448</v>
      </c>
    </row>
    <row r="73" spans="1:1" x14ac:dyDescent="0.25">
      <c r="A73" s="157"/>
    </row>
    <row r="74" spans="1:1" x14ac:dyDescent="0.25">
      <c r="A74" s="156" t="s">
        <v>449</v>
      </c>
    </row>
    <row r="75" spans="1:1" x14ac:dyDescent="0.25">
      <c r="A75" s="157"/>
    </row>
    <row r="76" spans="1:1" x14ac:dyDescent="0.25">
      <c r="A76" s="156" t="s">
        <v>450</v>
      </c>
    </row>
    <row r="77" spans="1:1" x14ac:dyDescent="0.25">
      <c r="A77" s="157"/>
    </row>
    <row r="78" spans="1:1" x14ac:dyDescent="0.25">
      <c r="A78" s="163" t="s">
        <v>451</v>
      </c>
    </row>
    <row r="79" spans="1:1" x14ac:dyDescent="0.25">
      <c r="A79" s="163" t="s">
        <v>452</v>
      </c>
    </row>
    <row r="80" spans="1:1" x14ac:dyDescent="0.25">
      <c r="A80" s="163" t="s">
        <v>453</v>
      </c>
    </row>
    <row r="81" spans="1:1" x14ac:dyDescent="0.25">
      <c r="A81" s="163" t="s">
        <v>454</v>
      </c>
    </row>
    <row r="82" spans="1:1" x14ac:dyDescent="0.25">
      <c r="A82" s="157"/>
    </row>
    <row r="83" spans="1:1" x14ac:dyDescent="0.25">
      <c r="A83" s="157" t="s">
        <v>455</v>
      </c>
    </row>
    <row r="84" spans="1:1" x14ac:dyDescent="0.25">
      <c r="A84" s="164"/>
    </row>
    <row r="85" spans="1:1" x14ac:dyDescent="0.25">
      <c r="A85" s="158" t="s">
        <v>456</v>
      </c>
    </row>
    <row r="86" spans="1:1" x14ac:dyDescent="0.25">
      <c r="A86" s="157"/>
    </row>
    <row r="87" spans="1:1" x14ac:dyDescent="0.25">
      <c r="A87" s="158" t="s">
        <v>457</v>
      </c>
    </row>
    <row r="88" spans="1:1" x14ac:dyDescent="0.25">
      <c r="A88" s="157"/>
    </row>
    <row r="89" spans="1:1" x14ac:dyDescent="0.25">
      <c r="A89" s="158" t="s">
        <v>458</v>
      </c>
    </row>
    <row r="90" spans="1:1" x14ac:dyDescent="0.25">
      <c r="A90" s="157"/>
    </row>
    <row r="91" spans="1:1" x14ac:dyDescent="0.25">
      <c r="A91" s="156" t="s">
        <v>459</v>
      </c>
    </row>
    <row r="92" spans="1:1" x14ac:dyDescent="0.25">
      <c r="A92" s="157"/>
    </row>
    <row r="93" spans="1:1" x14ac:dyDescent="0.25">
      <c r="A93" s="163" t="s">
        <v>460</v>
      </c>
    </row>
    <row r="94" spans="1:1" x14ac:dyDescent="0.25">
      <c r="A94" s="163" t="s">
        <v>461</v>
      </c>
    </row>
    <row r="95" spans="1:1" x14ac:dyDescent="0.25">
      <c r="A95" s="163" t="s">
        <v>462</v>
      </c>
    </row>
    <row r="96" spans="1:1" x14ac:dyDescent="0.25">
      <c r="A96" s="157"/>
    </row>
    <row r="97" spans="1:1" x14ac:dyDescent="0.25">
      <c r="A97" s="156" t="s">
        <v>463</v>
      </c>
    </row>
    <row r="98" spans="1:1" x14ac:dyDescent="0.25">
      <c r="A98" s="157"/>
    </row>
    <row r="99" spans="1:1" x14ac:dyDescent="0.25">
      <c r="A99" s="156" t="s">
        <v>464</v>
      </c>
    </row>
    <row r="100" spans="1:1" x14ac:dyDescent="0.25">
      <c r="A100" s="157"/>
    </row>
    <row r="101" spans="1:1" x14ac:dyDescent="0.25">
      <c r="A101" s="156" t="s">
        <v>465</v>
      </c>
    </row>
    <row r="102" spans="1:1" x14ac:dyDescent="0.25">
      <c r="A102" s="157"/>
    </row>
    <row r="103" spans="1:1" x14ac:dyDescent="0.25">
      <c r="A103" s="157" t="s">
        <v>466</v>
      </c>
    </row>
    <row r="104" spans="1:1" x14ac:dyDescent="0.25">
      <c r="A104" s="157"/>
    </row>
    <row r="105" spans="1:1" x14ac:dyDescent="0.25">
      <c r="A105" s="156" t="s">
        <v>467</v>
      </c>
    </row>
    <row r="106" spans="1:1" x14ac:dyDescent="0.25">
      <c r="A106" s="157"/>
    </row>
    <row r="107" spans="1:1" x14ac:dyDescent="0.25">
      <c r="A107" s="156" t="s">
        <v>468</v>
      </c>
    </row>
    <row r="108" spans="1:1" x14ac:dyDescent="0.25">
      <c r="A108" s="156"/>
    </row>
    <row r="109" spans="1:1" x14ac:dyDescent="0.25">
      <c r="A109" s="156" t="s">
        <v>469</v>
      </c>
    </row>
    <row r="110" spans="1:1" x14ac:dyDescent="0.25">
      <c r="A110" s="164"/>
    </row>
  </sheetData>
  <hyperlinks>
    <hyperlink ref="A12" r:id="rId1" display="https://www.nielsenisbnstore.com/Home/Isbn" xr:uid="{5977BB05-5CB3-4FFD-AB64-CC47E2129F14}"/>
    <hyperlink ref="A67" r:id="rId2" display="https://www.clays.co.uk/wibalin-embossed-papers/" xr:uid="{145B45C4-79C6-4E58-8A6C-76BCDF63D078}"/>
    <hyperlink ref="A68" r:id="rId3" display="https://www.clays.co.uk/natural-cloths/" xr:uid="{4B2E1ACB-B65D-45F2-911F-BF28A745D372}"/>
    <hyperlink ref="A85" r:id="rId4" display="https://www.clays.co.uk/materials/wibalin-endpapers/" xr:uid="{AFF19364-9F3B-4F09-9D58-F3FD24AEB79C}"/>
    <hyperlink ref="A87" r:id="rId5" display="https://www.clays.co.uk/materials/head-tail-bands/" xr:uid="{C1EE14EE-8F1B-4530-880E-A4EB003953A1}"/>
    <hyperlink ref="A89" r:id="rId6" display="https://www.clays.co.uk/materials/marker-ribbons/" xr:uid="{BC163E37-82C1-419A-8C8F-3B0F412712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024D-A540-434E-AC54-467BD8505AAB}">
  <dimension ref="A1:V119"/>
  <sheetViews>
    <sheetView showGridLines="0" zoomScale="118" zoomScaleNormal="118" workbookViewId="0"/>
  </sheetViews>
  <sheetFormatPr defaultRowHeight="12.75" x14ac:dyDescent="0.2"/>
  <cols>
    <col min="1" max="1" width="1.28515625" style="1" customWidth="1"/>
    <col min="2" max="2" width="15.7109375" style="1" customWidth="1"/>
    <col min="3" max="3" width="11.140625" style="1" customWidth="1"/>
    <col min="4" max="4" width="8.42578125" style="1" customWidth="1"/>
    <col min="5" max="5" width="7.5703125" style="1" customWidth="1"/>
    <col min="6" max="6" width="10" style="1" customWidth="1"/>
    <col min="7" max="7" width="14.5703125" style="1" customWidth="1"/>
    <col min="8" max="8" width="5.5703125" style="1" customWidth="1"/>
    <col min="9" max="9" width="7.85546875" style="1" customWidth="1"/>
    <col min="10" max="10" width="7.7109375" style="1" customWidth="1"/>
    <col min="11" max="11" width="6.140625" style="1" customWidth="1"/>
    <col min="12" max="12" width="1.5703125" style="1" customWidth="1"/>
    <col min="13" max="16384" width="9.140625" style="1"/>
  </cols>
  <sheetData>
    <row r="1" spans="1:18" x14ac:dyDescent="0.2">
      <c r="A1" s="9"/>
      <c r="B1" s="8"/>
      <c r="C1" s="8"/>
      <c r="D1" s="8"/>
      <c r="E1" s="8"/>
      <c r="F1" s="8"/>
      <c r="G1" s="8"/>
      <c r="H1" s="8"/>
      <c r="I1" s="8"/>
      <c r="J1" s="8"/>
      <c r="K1" s="8"/>
      <c r="L1" s="130"/>
    </row>
    <row r="2" spans="1:18" ht="13.5" thickBot="1" x14ac:dyDescent="0.25">
      <c r="A2" s="3"/>
      <c r="B2" s="6"/>
      <c r="C2" s="6"/>
      <c r="D2" s="6"/>
      <c r="E2" s="6"/>
      <c r="F2" s="2"/>
      <c r="G2" s="2"/>
      <c r="H2" s="2"/>
      <c r="I2" s="2"/>
      <c r="J2" s="2"/>
      <c r="K2" s="2"/>
      <c r="L2" s="131"/>
      <c r="M2" s="7"/>
      <c r="N2" s="7"/>
    </row>
    <row r="3" spans="1:18" ht="60" customHeight="1" x14ac:dyDescent="0.25">
      <c r="A3" s="3"/>
      <c r="B3" s="109" t="s">
        <v>54</v>
      </c>
      <c r="C3" s="2"/>
      <c r="D3" s="2"/>
      <c r="E3" s="2"/>
      <c r="F3" s="2"/>
      <c r="G3" s="2"/>
      <c r="H3" s="2"/>
      <c r="I3" s="2"/>
      <c r="J3" s="220" t="str" cm="1">
        <f t="array" ref="J3">IF(OR(ISBLANK(C9:C10),ISBLANK(G9:G10),ISBLANK(J9:J10),ISBLANK(C13:C19),ISBLANK(F37),ISBLANK(I13:I16),ISBLANK(I18),ISBLANK(F28:F29),ISBLANK(F76),ISBLANK(F77),ISBLANK(F82:F83), ISBLANK(H82:H83),ISBLANK(C88),ISBLANK(H88),ISBLANK(H91:H95),ISBLANK(C98),ISBLANK(C101:C105), ISBLANK(C106), ISBLANK(D114),M13&lt;&gt;"",F54= "The bulk of the book is below or above the threshold"),"Not Complete","Complete")</f>
        <v>Not Complete</v>
      </c>
      <c r="K3" s="221"/>
      <c r="L3" s="132"/>
    </row>
    <row r="4" spans="1:18" ht="12" customHeight="1" x14ac:dyDescent="0.2">
      <c r="A4" s="3"/>
      <c r="B4" s="2"/>
      <c r="C4" s="2"/>
      <c r="D4" s="2"/>
      <c r="E4" s="2"/>
      <c r="F4" s="226"/>
      <c r="G4" s="226"/>
      <c r="H4" s="226"/>
      <c r="I4" s="2"/>
      <c r="J4" s="222"/>
      <c r="K4" s="223"/>
      <c r="L4" s="132"/>
    </row>
    <row r="5" spans="1:18" ht="12" customHeight="1" x14ac:dyDescent="0.2">
      <c r="A5" s="3"/>
      <c r="B5" s="108" t="s">
        <v>53</v>
      </c>
      <c r="C5" s="32"/>
      <c r="D5" s="32"/>
      <c r="E5" s="32"/>
      <c r="F5" s="47"/>
      <c r="G5" s="47"/>
      <c r="H5" s="47"/>
      <c r="I5" s="32"/>
      <c r="J5" s="222"/>
      <c r="K5" s="223"/>
      <c r="L5" s="132"/>
    </row>
    <row r="6" spans="1:18" ht="12" customHeight="1" thickBot="1" x14ac:dyDescent="0.25">
      <c r="A6" s="3"/>
      <c r="B6" s="108" t="s">
        <v>52</v>
      </c>
      <c r="C6" s="32"/>
      <c r="D6" s="32"/>
      <c r="E6" s="32"/>
      <c r="F6" s="47"/>
      <c r="G6" s="47"/>
      <c r="H6" s="47"/>
      <c r="I6" s="32"/>
      <c r="J6" s="224"/>
      <c r="K6" s="225"/>
      <c r="L6" s="132"/>
    </row>
    <row r="7" spans="1:18" ht="14.1" customHeight="1" thickBot="1" x14ac:dyDescent="0.25">
      <c r="A7" s="3"/>
      <c r="B7" s="2"/>
      <c r="C7" s="2"/>
      <c r="D7" s="2"/>
      <c r="E7" s="2"/>
      <c r="F7" s="226"/>
      <c r="G7" s="226"/>
      <c r="H7" s="226"/>
      <c r="I7" s="2"/>
      <c r="J7" s="19"/>
      <c r="K7" s="2"/>
      <c r="L7" s="132"/>
    </row>
    <row r="8" spans="1:18" ht="14.1" customHeight="1" x14ac:dyDescent="0.2">
      <c r="A8" s="3"/>
      <c r="B8" s="23" t="s">
        <v>51</v>
      </c>
      <c r="C8" s="24"/>
      <c r="D8" s="24"/>
      <c r="E8" s="24"/>
      <c r="F8" s="25"/>
      <c r="G8" s="25"/>
      <c r="H8" s="25"/>
      <c r="I8" s="24"/>
      <c r="J8" s="26"/>
      <c r="K8" s="27"/>
      <c r="L8" s="133"/>
      <c r="M8" s="26"/>
      <c r="N8" s="26"/>
      <c r="O8" s="26"/>
      <c r="P8" s="26"/>
      <c r="Q8" s="26"/>
      <c r="R8" s="26"/>
    </row>
    <row r="9" spans="1:18" ht="14.1" customHeight="1" x14ac:dyDescent="0.2">
      <c r="A9" s="3"/>
      <c r="B9" s="28" t="s">
        <v>50</v>
      </c>
      <c r="C9" s="166" t="s">
        <v>268</v>
      </c>
      <c r="D9" s="167"/>
      <c r="E9" s="168"/>
      <c r="F9" s="29" t="s">
        <v>49</v>
      </c>
      <c r="G9" s="167" t="s">
        <v>268</v>
      </c>
      <c r="H9" s="168"/>
      <c r="I9" s="29" t="s">
        <v>48</v>
      </c>
      <c r="J9" s="167" t="s">
        <v>268</v>
      </c>
      <c r="K9" s="169"/>
      <c r="L9" s="133"/>
      <c r="M9" s="26"/>
      <c r="N9" s="26"/>
      <c r="O9" s="26"/>
      <c r="P9" s="26"/>
      <c r="Q9" s="26"/>
      <c r="R9" s="26"/>
    </row>
    <row r="10" spans="1:18" ht="14.1" customHeight="1" thickBot="1" x14ac:dyDescent="0.25">
      <c r="A10" s="3"/>
      <c r="B10" s="30" t="s">
        <v>47</v>
      </c>
      <c r="C10" s="258" t="s">
        <v>268</v>
      </c>
      <c r="D10" s="251"/>
      <c r="E10" s="259"/>
      <c r="F10" s="31" t="s">
        <v>46</v>
      </c>
      <c r="G10" s="251" t="s">
        <v>268</v>
      </c>
      <c r="H10" s="259"/>
      <c r="I10" s="31" t="s">
        <v>45</v>
      </c>
      <c r="J10" s="251" t="s">
        <v>268</v>
      </c>
      <c r="K10" s="252"/>
      <c r="L10" s="133"/>
      <c r="M10" s="26"/>
      <c r="N10" s="26"/>
      <c r="O10" s="26"/>
      <c r="P10" s="26"/>
      <c r="Q10" s="26"/>
      <c r="R10" s="26"/>
    </row>
    <row r="11" spans="1:18" ht="13.5" thickBot="1" x14ac:dyDescent="0.25">
      <c r="A11" s="3"/>
      <c r="B11" s="128"/>
      <c r="C11" s="127"/>
      <c r="D11" s="127"/>
      <c r="E11" s="127"/>
      <c r="F11" s="127"/>
      <c r="G11" s="127"/>
      <c r="H11" s="127"/>
      <c r="I11" s="127"/>
      <c r="J11" s="127"/>
      <c r="K11" s="127"/>
      <c r="L11" s="132"/>
    </row>
    <row r="12" spans="1:18" ht="14.1" customHeight="1" x14ac:dyDescent="0.2">
      <c r="A12" s="3"/>
      <c r="B12" s="23" t="s">
        <v>44</v>
      </c>
      <c r="C12" s="24"/>
      <c r="D12" s="24"/>
      <c r="E12" s="24"/>
      <c r="F12" s="24"/>
      <c r="G12" s="24"/>
      <c r="H12" s="24"/>
      <c r="I12" s="24"/>
      <c r="J12" s="24"/>
      <c r="K12" s="27"/>
      <c r="L12" s="133"/>
      <c r="M12" s="26"/>
      <c r="N12" s="26"/>
      <c r="O12" s="26"/>
      <c r="P12" s="26"/>
      <c r="Q12" s="26"/>
      <c r="R12" s="26"/>
    </row>
    <row r="13" spans="1:18" ht="14.1" customHeight="1" x14ac:dyDescent="0.2">
      <c r="A13" s="3"/>
      <c r="B13" s="151" t="s">
        <v>43</v>
      </c>
      <c r="C13" s="193" t="s">
        <v>268</v>
      </c>
      <c r="D13" s="194"/>
      <c r="E13" s="210"/>
      <c r="F13" s="26"/>
      <c r="G13" s="149" t="s">
        <v>42</v>
      </c>
      <c r="H13" s="34"/>
      <c r="I13" s="253" t="s">
        <v>268</v>
      </c>
      <c r="J13" s="199"/>
      <c r="K13" s="254"/>
      <c r="L13" s="133"/>
      <c r="M13" s="35" t="str">
        <f>IF(SUM($H$88,$C$98,$H$98, H114)&lt;&gt;$I$13,"Please check quantity for each address matches total quantity required","")</f>
        <v>Please check quantity for each address matches total quantity required</v>
      </c>
      <c r="N13" s="26"/>
      <c r="O13" s="26"/>
      <c r="P13" s="26"/>
      <c r="Q13" s="26"/>
      <c r="R13" s="26"/>
    </row>
    <row r="14" spans="1:18" ht="14.1" customHeight="1" x14ac:dyDescent="0.2">
      <c r="A14" s="3"/>
      <c r="B14" s="152" t="s">
        <v>41</v>
      </c>
      <c r="C14" s="193" t="s">
        <v>268</v>
      </c>
      <c r="D14" s="194"/>
      <c r="E14" s="210"/>
      <c r="F14" s="26"/>
      <c r="G14" s="150" t="s">
        <v>40</v>
      </c>
      <c r="H14" s="38"/>
      <c r="I14" s="255" t="s">
        <v>39</v>
      </c>
      <c r="J14" s="256"/>
      <c r="K14" s="257"/>
      <c r="L14" s="133"/>
      <c r="M14" s="26"/>
      <c r="N14" s="26"/>
      <c r="O14" s="26"/>
      <c r="P14" s="26"/>
      <c r="Q14" s="26"/>
      <c r="R14" s="26"/>
    </row>
    <row r="15" spans="1:18" ht="14.1" customHeight="1" x14ac:dyDescent="0.2">
      <c r="A15" s="3"/>
      <c r="B15" s="153" t="s">
        <v>38</v>
      </c>
      <c r="C15" s="166" t="s">
        <v>394</v>
      </c>
      <c r="D15" s="167"/>
      <c r="E15" s="168"/>
      <c r="F15" s="26"/>
      <c r="G15" s="150" t="s">
        <v>36</v>
      </c>
      <c r="H15" s="38"/>
      <c r="I15" s="191" t="s">
        <v>394</v>
      </c>
      <c r="J15" s="191"/>
      <c r="K15" s="260"/>
      <c r="L15" s="133"/>
      <c r="M15" s="26"/>
      <c r="N15" s="26"/>
      <c r="O15" s="26"/>
      <c r="P15" s="26"/>
      <c r="Q15" s="26"/>
      <c r="R15" s="26"/>
    </row>
    <row r="16" spans="1:18" ht="36" customHeight="1" x14ac:dyDescent="0.2">
      <c r="A16" s="3"/>
      <c r="B16" s="153" t="s">
        <v>294</v>
      </c>
      <c r="C16" s="265" t="s">
        <v>268</v>
      </c>
      <c r="D16" s="266"/>
      <c r="E16" s="267"/>
      <c r="F16" s="26"/>
      <c r="G16" s="148" t="s">
        <v>336</v>
      </c>
      <c r="H16" s="39"/>
      <c r="I16" s="261" t="s">
        <v>394</v>
      </c>
      <c r="J16" s="262"/>
      <c r="K16" s="263"/>
      <c r="L16" s="133"/>
      <c r="M16" s="26"/>
      <c r="N16" s="26"/>
      <c r="O16" s="26"/>
      <c r="P16" s="26"/>
      <c r="Q16" s="26"/>
      <c r="R16" s="26"/>
    </row>
    <row r="17" spans="1:18" ht="21.75" customHeight="1" x14ac:dyDescent="0.2">
      <c r="A17" s="3"/>
      <c r="B17" s="153" t="s">
        <v>34</v>
      </c>
      <c r="C17" s="264" t="s">
        <v>394</v>
      </c>
      <c r="D17" s="264"/>
      <c r="E17" s="264"/>
      <c r="F17" s="37"/>
      <c r="G17" s="40"/>
      <c r="H17" s="41"/>
      <c r="I17" s="40"/>
      <c r="J17" s="40"/>
      <c r="K17" s="42"/>
      <c r="L17" s="133"/>
      <c r="M17" s="26"/>
      <c r="N17" s="26"/>
      <c r="O17" s="26"/>
      <c r="P17" s="26"/>
      <c r="Q17" s="26"/>
      <c r="R17" s="26"/>
    </row>
    <row r="18" spans="1:18" ht="14.1" customHeight="1" x14ac:dyDescent="0.2">
      <c r="A18" s="3"/>
      <c r="B18" s="153" t="s">
        <v>33</v>
      </c>
      <c r="C18" s="166" t="s">
        <v>394</v>
      </c>
      <c r="D18" s="167"/>
      <c r="E18" s="168"/>
      <c r="F18" s="26"/>
      <c r="G18" s="269" t="s">
        <v>275</v>
      </c>
      <c r="H18" s="240"/>
      <c r="I18" s="166" t="s">
        <v>268</v>
      </c>
      <c r="J18" s="167"/>
      <c r="K18" s="169"/>
      <c r="L18" s="133"/>
      <c r="M18" s="26"/>
      <c r="N18" s="26"/>
      <c r="O18" s="26"/>
      <c r="P18" s="26"/>
      <c r="Q18" s="26"/>
      <c r="R18" s="26"/>
    </row>
    <row r="19" spans="1:18" ht="14.1" customHeight="1" thickBot="1" x14ac:dyDescent="0.25">
      <c r="A19" s="3"/>
      <c r="B19" s="154" t="s">
        <v>32</v>
      </c>
      <c r="C19" s="258" t="s">
        <v>394</v>
      </c>
      <c r="D19" s="251"/>
      <c r="E19" s="259"/>
      <c r="F19" s="43"/>
      <c r="G19" s="44"/>
      <c r="H19" s="44"/>
      <c r="I19" s="45"/>
      <c r="J19" s="45"/>
      <c r="K19" s="46"/>
      <c r="L19" s="133"/>
      <c r="M19" s="26"/>
      <c r="N19" s="26"/>
      <c r="O19" s="26"/>
      <c r="P19" s="26"/>
      <c r="Q19" s="26"/>
      <c r="R19" s="26"/>
    </row>
    <row r="20" spans="1:18" ht="14.1" customHeight="1" thickBot="1" x14ac:dyDescent="0.25">
      <c r="A20" s="3"/>
      <c r="B20" s="32"/>
      <c r="C20" s="32"/>
      <c r="D20" s="32"/>
      <c r="E20" s="32"/>
      <c r="F20" s="32"/>
      <c r="G20" s="32"/>
      <c r="H20" s="32"/>
      <c r="I20" s="32"/>
      <c r="J20" s="32"/>
      <c r="K20" s="32"/>
      <c r="L20" s="133"/>
      <c r="M20" s="26"/>
      <c r="N20" s="26"/>
      <c r="O20" s="26"/>
      <c r="P20" s="26"/>
      <c r="Q20" s="26"/>
      <c r="R20" s="26"/>
    </row>
    <row r="21" spans="1:18" x14ac:dyDescent="0.2">
      <c r="A21" s="3"/>
      <c r="B21" s="129" t="s">
        <v>389</v>
      </c>
      <c r="C21" s="24"/>
      <c r="D21" s="24"/>
      <c r="E21" s="24"/>
      <c r="F21" s="24"/>
      <c r="G21" s="24"/>
      <c r="H21" s="24"/>
      <c r="I21" s="24"/>
      <c r="J21" s="24"/>
      <c r="K21" s="27"/>
      <c r="L21" s="132"/>
    </row>
    <row r="22" spans="1:18" ht="15" customHeight="1" x14ac:dyDescent="0.2">
      <c r="A22" s="3"/>
      <c r="B22" s="300" t="s">
        <v>390</v>
      </c>
      <c r="C22" s="301"/>
      <c r="D22" s="301"/>
      <c r="E22" s="301"/>
      <c r="F22" s="301"/>
      <c r="G22" s="301"/>
      <c r="H22" s="301"/>
      <c r="I22" s="301"/>
      <c r="J22" s="301"/>
      <c r="K22" s="302"/>
      <c r="L22" s="132"/>
    </row>
    <row r="23" spans="1:18" x14ac:dyDescent="0.2">
      <c r="A23" s="3"/>
      <c r="B23" s="303"/>
      <c r="C23" s="304"/>
      <c r="D23" s="304"/>
      <c r="E23" s="304"/>
      <c r="F23" s="304"/>
      <c r="G23" s="304"/>
      <c r="H23" s="304"/>
      <c r="I23" s="304"/>
      <c r="J23" s="304"/>
      <c r="K23" s="305"/>
      <c r="L23" s="132"/>
    </row>
    <row r="24" spans="1:18" x14ac:dyDescent="0.2">
      <c r="A24" s="3"/>
      <c r="B24" s="303"/>
      <c r="C24" s="304"/>
      <c r="D24" s="304"/>
      <c r="E24" s="304"/>
      <c r="F24" s="304"/>
      <c r="G24" s="304"/>
      <c r="H24" s="304"/>
      <c r="I24" s="304"/>
      <c r="J24" s="304"/>
      <c r="K24" s="305"/>
      <c r="L24" s="132"/>
    </row>
    <row r="25" spans="1:18" ht="13.5" thickBot="1" x14ac:dyDescent="0.25">
      <c r="A25" s="3"/>
      <c r="B25" s="306"/>
      <c r="C25" s="307"/>
      <c r="D25" s="307"/>
      <c r="E25" s="307"/>
      <c r="F25" s="307"/>
      <c r="G25" s="307"/>
      <c r="H25" s="307"/>
      <c r="I25" s="307"/>
      <c r="J25" s="307"/>
      <c r="K25" s="308"/>
      <c r="L25" s="132"/>
    </row>
    <row r="26" spans="1:18" ht="14.1" customHeight="1" thickBot="1" x14ac:dyDescent="0.25">
      <c r="A26" s="3"/>
      <c r="B26" s="32"/>
      <c r="C26" s="47"/>
      <c r="D26" s="47"/>
      <c r="E26" s="47"/>
      <c r="F26" s="32"/>
      <c r="G26" s="32"/>
      <c r="H26" s="32"/>
      <c r="I26" s="48"/>
      <c r="J26" s="47"/>
      <c r="K26" s="47"/>
      <c r="L26" s="133"/>
      <c r="M26" s="26"/>
      <c r="N26" s="26"/>
      <c r="O26" s="26"/>
      <c r="P26" s="26"/>
      <c r="Q26" s="26"/>
      <c r="R26" s="26"/>
    </row>
    <row r="27" spans="1:18" ht="14.1" customHeight="1" x14ac:dyDescent="0.2">
      <c r="A27" s="3"/>
      <c r="B27" s="184" t="s">
        <v>31</v>
      </c>
      <c r="C27" s="185"/>
      <c r="D27" s="49"/>
      <c r="E27" s="49"/>
      <c r="F27" s="50" t="s">
        <v>351</v>
      </c>
      <c r="G27" s="50"/>
      <c r="H27" s="50"/>
      <c r="I27" s="49"/>
      <c r="J27" s="49"/>
      <c r="K27" s="51"/>
      <c r="L27" s="133"/>
      <c r="M27" s="26"/>
      <c r="N27" s="26"/>
      <c r="O27" s="26"/>
      <c r="P27" s="26"/>
      <c r="Q27" s="26"/>
      <c r="R27" s="26"/>
    </row>
    <row r="28" spans="1:18" ht="14.1" customHeight="1" x14ac:dyDescent="0.2">
      <c r="A28" s="3"/>
      <c r="B28" s="275" t="s">
        <v>30</v>
      </c>
      <c r="C28" s="236"/>
      <c r="D28" s="236"/>
      <c r="E28" s="237"/>
      <c r="F28" s="286" t="s">
        <v>394</v>
      </c>
      <c r="G28" s="287"/>
      <c r="H28" s="287"/>
      <c r="I28" s="287"/>
      <c r="J28" s="287"/>
      <c r="K28" s="288"/>
      <c r="L28" s="133"/>
      <c r="M28" s="26"/>
      <c r="N28" s="26"/>
      <c r="O28" s="26"/>
      <c r="P28" s="26"/>
      <c r="Q28" s="26"/>
      <c r="R28" s="26"/>
    </row>
    <row r="29" spans="1:18" ht="14.1" customHeight="1" x14ac:dyDescent="0.2">
      <c r="A29" s="3"/>
      <c r="B29" s="238" t="s">
        <v>338</v>
      </c>
      <c r="C29" s="239"/>
      <c r="D29" s="239"/>
      <c r="E29" s="240"/>
      <c r="F29" s="215" t="s">
        <v>394</v>
      </c>
      <c r="G29" s="216"/>
      <c r="H29" s="216"/>
      <c r="I29" s="216"/>
      <c r="J29" s="216"/>
      <c r="K29" s="217"/>
      <c r="L29" s="133"/>
      <c r="M29" s="26"/>
      <c r="N29" s="26"/>
      <c r="O29" s="26"/>
      <c r="P29" s="26"/>
      <c r="Q29" s="26"/>
      <c r="R29" s="26"/>
    </row>
    <row r="30" spans="1:18" ht="14.1" customHeight="1" x14ac:dyDescent="0.2">
      <c r="A30" s="3"/>
      <c r="B30" s="140" t="s">
        <v>349</v>
      </c>
      <c r="C30" s="103"/>
      <c r="D30" s="141"/>
      <c r="E30" s="117"/>
      <c r="F30" s="193" t="s">
        <v>268</v>
      </c>
      <c r="G30" s="194"/>
      <c r="H30" s="194"/>
      <c r="I30" s="194"/>
      <c r="J30" s="194"/>
      <c r="K30" s="195"/>
      <c r="L30" s="133"/>
      <c r="M30" s="26"/>
      <c r="N30" s="26"/>
      <c r="O30" s="26"/>
      <c r="P30" s="26"/>
      <c r="Q30" s="26"/>
      <c r="R30" s="26"/>
    </row>
    <row r="31" spans="1:18" ht="14.1" customHeight="1" x14ac:dyDescent="0.2">
      <c r="A31" s="3"/>
      <c r="B31" s="36" t="s">
        <v>337</v>
      </c>
      <c r="C31" s="116"/>
      <c r="D31" s="116"/>
      <c r="E31" s="117"/>
      <c r="F31" s="231"/>
      <c r="G31" s="232"/>
      <c r="H31" s="232"/>
      <c r="I31" s="232"/>
      <c r="J31" s="232"/>
      <c r="K31" s="233"/>
      <c r="L31" s="133"/>
      <c r="M31" s="26"/>
      <c r="N31" s="26"/>
      <c r="O31" s="26"/>
      <c r="P31" s="26"/>
      <c r="Q31" s="26"/>
      <c r="R31" s="26"/>
    </row>
    <row r="32" spans="1:18" ht="14.1" customHeight="1" x14ac:dyDescent="0.2">
      <c r="A32" s="3"/>
      <c r="B32" s="5"/>
      <c r="C32" s="57"/>
      <c r="D32" s="57"/>
      <c r="E32" s="58"/>
      <c r="F32" s="231"/>
      <c r="G32" s="232"/>
      <c r="H32" s="232"/>
      <c r="I32" s="232"/>
      <c r="J32" s="232"/>
      <c r="K32" s="233"/>
      <c r="L32" s="133"/>
      <c r="M32" s="26"/>
      <c r="N32" s="26"/>
      <c r="O32" s="26"/>
      <c r="P32" s="26"/>
      <c r="Q32" s="26"/>
      <c r="R32" s="26"/>
    </row>
    <row r="33" spans="1:18" ht="14.1" customHeight="1" x14ac:dyDescent="0.2">
      <c r="A33" s="3"/>
      <c r="B33" s="36"/>
      <c r="C33" s="57"/>
      <c r="D33" s="57"/>
      <c r="E33" s="58"/>
      <c r="F33" s="231"/>
      <c r="G33" s="232"/>
      <c r="H33" s="232"/>
      <c r="I33" s="232"/>
      <c r="J33" s="232"/>
      <c r="K33" s="233"/>
      <c r="L33" s="133"/>
      <c r="M33" s="26"/>
      <c r="N33" s="26"/>
      <c r="O33" s="26"/>
      <c r="P33" s="26"/>
      <c r="Q33" s="26"/>
      <c r="R33" s="26"/>
    </row>
    <row r="34" spans="1:18" ht="14.1" customHeight="1" thickBot="1" x14ac:dyDescent="0.25">
      <c r="A34" s="21"/>
      <c r="B34" s="59"/>
      <c r="C34" s="60"/>
      <c r="D34" s="60"/>
      <c r="E34" s="61"/>
      <c r="F34" s="310"/>
      <c r="G34" s="311"/>
      <c r="H34" s="311"/>
      <c r="I34" s="311"/>
      <c r="J34" s="311"/>
      <c r="K34" s="312"/>
      <c r="L34" s="133"/>
      <c r="M34" s="26"/>
      <c r="N34" s="26"/>
      <c r="O34" s="26"/>
      <c r="P34" s="26"/>
      <c r="Q34" s="26"/>
      <c r="R34" s="26"/>
    </row>
    <row r="35" spans="1:18" ht="14.1" customHeight="1" thickBot="1" x14ac:dyDescent="0.25">
      <c r="A35" s="3"/>
      <c r="B35" s="63"/>
      <c r="C35" s="64"/>
      <c r="D35" s="64"/>
      <c r="E35" s="64"/>
      <c r="F35" s="63"/>
      <c r="G35" s="63"/>
      <c r="H35" s="63"/>
      <c r="I35" s="63"/>
      <c r="J35" s="63"/>
      <c r="K35" s="63"/>
      <c r="L35" s="133"/>
      <c r="M35" s="26"/>
      <c r="N35" s="26"/>
      <c r="O35" s="26"/>
      <c r="P35" s="26"/>
      <c r="Q35" s="26"/>
      <c r="R35" s="26"/>
    </row>
    <row r="36" spans="1:18" ht="14.1" customHeight="1" x14ac:dyDescent="0.2">
      <c r="A36" s="21"/>
      <c r="B36" s="65" t="s">
        <v>29</v>
      </c>
      <c r="C36" s="66"/>
      <c r="D36" s="66"/>
      <c r="E36" s="66"/>
      <c r="F36" s="50" t="s">
        <v>351</v>
      </c>
      <c r="G36" s="66"/>
      <c r="H36" s="66"/>
      <c r="I36" s="66"/>
      <c r="J36" s="66"/>
      <c r="K36" s="67"/>
      <c r="L36" s="133"/>
      <c r="M36" s="26"/>
      <c r="N36" s="26"/>
      <c r="O36" s="26"/>
      <c r="P36" s="26"/>
      <c r="Q36" s="26"/>
      <c r="R36" s="26"/>
    </row>
    <row r="37" spans="1:18" ht="14.1" customHeight="1" thickBot="1" x14ac:dyDescent="0.25">
      <c r="A37" s="21"/>
      <c r="B37" s="276" t="s">
        <v>29</v>
      </c>
      <c r="C37" s="277"/>
      <c r="D37" s="277"/>
      <c r="E37" s="278"/>
      <c r="F37" s="294" t="s">
        <v>394</v>
      </c>
      <c r="G37" s="295"/>
      <c r="H37" s="295"/>
      <c r="I37" s="295"/>
      <c r="J37" s="295"/>
      <c r="K37" s="296"/>
      <c r="L37" s="133"/>
      <c r="M37" s="26"/>
      <c r="N37" s="26"/>
      <c r="O37" s="26"/>
      <c r="P37" s="26"/>
      <c r="Q37" s="26"/>
      <c r="R37" s="26"/>
    </row>
    <row r="38" spans="1:18" ht="14.1" customHeight="1" thickBot="1" x14ac:dyDescent="0.25">
      <c r="A38" s="3"/>
      <c r="B38" s="32"/>
      <c r="C38" s="47"/>
      <c r="D38" s="47"/>
      <c r="E38" s="47"/>
      <c r="F38" s="32"/>
      <c r="G38" s="68"/>
      <c r="H38" s="68"/>
      <c r="I38" s="68"/>
      <c r="J38" s="68"/>
      <c r="K38" s="68"/>
      <c r="L38" s="133"/>
      <c r="M38" s="26"/>
      <c r="N38" s="26"/>
      <c r="O38" s="26"/>
      <c r="P38" s="26"/>
      <c r="Q38" s="26"/>
      <c r="R38" s="26"/>
    </row>
    <row r="39" spans="1:18" ht="14.1" customHeight="1" x14ac:dyDescent="0.2">
      <c r="A39" s="21"/>
      <c r="B39" s="123" t="s">
        <v>331</v>
      </c>
      <c r="C39" s="122"/>
      <c r="D39" s="122"/>
      <c r="E39" s="122"/>
      <c r="F39" s="50" t="s">
        <v>351</v>
      </c>
      <c r="G39" s="66"/>
      <c r="H39" s="66"/>
      <c r="I39" s="66"/>
      <c r="J39" s="66"/>
      <c r="K39" s="67"/>
      <c r="L39" s="133"/>
      <c r="M39" s="26"/>
      <c r="N39" s="26"/>
      <c r="O39" s="26"/>
      <c r="P39" s="26"/>
      <c r="Q39" s="26"/>
      <c r="R39" s="26"/>
    </row>
    <row r="40" spans="1:18" ht="14.1" customHeight="1" x14ac:dyDescent="0.2">
      <c r="A40" s="21"/>
      <c r="B40" s="270" t="s">
        <v>396</v>
      </c>
      <c r="C40" s="271"/>
      <c r="D40" s="271"/>
      <c r="E40" s="272"/>
      <c r="F40" s="286" t="s">
        <v>394</v>
      </c>
      <c r="G40" s="287"/>
      <c r="H40" s="287"/>
      <c r="I40" s="287"/>
      <c r="J40" s="287"/>
      <c r="K40" s="297"/>
      <c r="L40" s="133"/>
      <c r="M40" s="26"/>
      <c r="N40" s="26"/>
      <c r="O40" s="26"/>
      <c r="P40" s="26"/>
      <c r="Q40" s="26"/>
      <c r="R40" s="26"/>
    </row>
    <row r="41" spans="1:18" ht="14.1" customHeight="1" x14ac:dyDescent="0.2">
      <c r="A41" s="3"/>
      <c r="B41" s="238" t="s">
        <v>397</v>
      </c>
      <c r="C41" s="239"/>
      <c r="D41" s="239"/>
      <c r="E41" s="240"/>
      <c r="F41" s="166" t="s">
        <v>268</v>
      </c>
      <c r="G41" s="167"/>
      <c r="H41" s="167"/>
      <c r="I41" s="167"/>
      <c r="J41" s="167"/>
      <c r="K41" s="169"/>
      <c r="L41" s="133"/>
      <c r="M41" s="26"/>
      <c r="N41" s="26"/>
      <c r="O41" s="26"/>
      <c r="P41" s="26"/>
      <c r="Q41" s="26"/>
      <c r="R41" s="26"/>
    </row>
    <row r="42" spans="1:18" ht="14.1" customHeight="1" x14ac:dyDescent="0.2">
      <c r="A42" s="21"/>
      <c r="B42" s="171" t="s">
        <v>398</v>
      </c>
      <c r="C42" s="172"/>
      <c r="D42" s="172"/>
      <c r="E42" s="173"/>
      <c r="F42" s="211" t="s">
        <v>394</v>
      </c>
      <c r="G42" s="213"/>
      <c r="H42" s="213"/>
      <c r="I42" s="213"/>
      <c r="J42" s="213"/>
      <c r="K42" s="214"/>
      <c r="L42" s="133"/>
      <c r="M42" s="26"/>
      <c r="N42" s="26"/>
      <c r="O42" s="26"/>
      <c r="P42" s="26"/>
      <c r="Q42" s="26"/>
      <c r="R42" s="26"/>
    </row>
    <row r="43" spans="1:18" ht="14.1" customHeight="1" x14ac:dyDescent="0.2">
      <c r="A43" s="21"/>
      <c r="B43" s="171" t="s">
        <v>399</v>
      </c>
      <c r="C43" s="172"/>
      <c r="D43" s="172"/>
      <c r="E43" s="173"/>
      <c r="F43" s="218" t="s">
        <v>394</v>
      </c>
      <c r="G43" s="289"/>
      <c r="H43" s="289"/>
      <c r="I43" s="289"/>
      <c r="J43" s="289"/>
      <c r="K43" s="290"/>
      <c r="L43" s="133"/>
      <c r="M43" s="26"/>
      <c r="N43" s="26"/>
      <c r="O43" s="26"/>
      <c r="P43" s="26"/>
      <c r="Q43" s="26"/>
      <c r="R43" s="26"/>
    </row>
    <row r="44" spans="1:18" ht="14.1" customHeight="1" x14ac:dyDescent="0.2">
      <c r="A44" s="3"/>
      <c r="B44" s="144"/>
      <c r="C44" s="55"/>
      <c r="D44" s="55"/>
      <c r="E44" s="55"/>
      <c r="F44" s="146"/>
      <c r="G44" s="142"/>
      <c r="H44" s="142"/>
      <c r="I44" s="142"/>
      <c r="J44" s="142"/>
      <c r="K44" s="142"/>
      <c r="L44" s="134"/>
      <c r="M44" s="26"/>
      <c r="N44" s="26"/>
      <c r="O44" s="26"/>
      <c r="P44" s="26"/>
      <c r="Q44" s="26"/>
      <c r="R44" s="26"/>
    </row>
    <row r="45" spans="1:18" ht="13.5" customHeight="1" x14ac:dyDescent="0.2">
      <c r="A45" s="3"/>
      <c r="B45" s="75" t="s">
        <v>25</v>
      </c>
      <c r="C45" s="261" t="s">
        <v>393</v>
      </c>
      <c r="D45" s="262"/>
      <c r="E45" s="262"/>
      <c r="F45" s="262"/>
      <c r="G45" s="191" t="s">
        <v>392</v>
      </c>
      <c r="H45" s="191"/>
      <c r="I45" s="191"/>
      <c r="J45" s="191"/>
      <c r="K45" s="309"/>
      <c r="L45" s="133"/>
      <c r="M45" s="26"/>
      <c r="N45" s="26"/>
      <c r="O45" s="26"/>
      <c r="P45" s="165"/>
      <c r="Q45" s="165"/>
      <c r="R45" s="26"/>
    </row>
    <row r="46" spans="1:18" ht="14.1" customHeight="1" x14ac:dyDescent="0.2">
      <c r="A46" s="3"/>
      <c r="B46" s="75" t="s">
        <v>24</v>
      </c>
      <c r="C46" s="166" t="s">
        <v>394</v>
      </c>
      <c r="D46" s="167"/>
      <c r="E46" s="167"/>
      <c r="F46" s="168"/>
      <c r="G46" s="166" t="s">
        <v>268</v>
      </c>
      <c r="H46" s="167"/>
      <c r="I46" s="167"/>
      <c r="J46" s="167"/>
      <c r="K46" s="169"/>
      <c r="L46" s="134"/>
      <c r="M46" s="26"/>
      <c r="N46" s="26"/>
      <c r="O46" s="26"/>
      <c r="P46" s="165"/>
      <c r="Q46" s="165"/>
      <c r="R46" s="26"/>
    </row>
    <row r="47" spans="1:18" ht="14.1" customHeight="1" x14ac:dyDescent="0.2">
      <c r="A47" s="3"/>
      <c r="B47" s="75" t="s">
        <v>23</v>
      </c>
      <c r="C47" s="166" t="s">
        <v>394</v>
      </c>
      <c r="D47" s="167"/>
      <c r="E47" s="167"/>
      <c r="F47" s="168"/>
      <c r="G47" s="166" t="s">
        <v>268</v>
      </c>
      <c r="H47" s="167"/>
      <c r="I47" s="167"/>
      <c r="J47" s="167"/>
      <c r="K47" s="170"/>
      <c r="L47" s="133"/>
      <c r="M47" s="26"/>
      <c r="N47" s="26"/>
      <c r="O47" s="26"/>
      <c r="P47" s="26"/>
      <c r="Q47" s="26"/>
      <c r="R47" s="26"/>
    </row>
    <row r="48" spans="1:18" ht="14.1" customHeight="1" x14ac:dyDescent="0.2">
      <c r="A48" s="3"/>
      <c r="B48" s="75" t="s">
        <v>22</v>
      </c>
      <c r="C48" s="166" t="s">
        <v>394</v>
      </c>
      <c r="D48" s="167"/>
      <c r="E48" s="167"/>
      <c r="F48" s="168"/>
      <c r="G48" s="166" t="s">
        <v>268</v>
      </c>
      <c r="H48" s="167"/>
      <c r="I48" s="167"/>
      <c r="J48" s="167"/>
      <c r="K48" s="169"/>
      <c r="L48" s="134"/>
      <c r="M48" s="26"/>
      <c r="N48" s="26"/>
      <c r="O48" s="26"/>
      <c r="P48" s="26"/>
      <c r="Q48" s="26"/>
      <c r="R48" s="26"/>
    </row>
    <row r="49" spans="1:18" ht="14.1" customHeight="1" thickBot="1" x14ac:dyDescent="0.25">
      <c r="A49" s="3"/>
      <c r="B49" s="75" t="s">
        <v>317</v>
      </c>
      <c r="C49" s="166" t="s">
        <v>394</v>
      </c>
      <c r="D49" s="167"/>
      <c r="E49" s="167"/>
      <c r="F49" s="168"/>
      <c r="G49" s="166" t="s">
        <v>268</v>
      </c>
      <c r="H49" s="167"/>
      <c r="I49" s="167"/>
      <c r="J49" s="167"/>
      <c r="K49" s="169"/>
      <c r="L49" s="133"/>
      <c r="M49" s="26"/>
      <c r="N49" s="26"/>
      <c r="O49" s="26"/>
      <c r="P49" s="26"/>
      <c r="Q49" s="26"/>
      <c r="R49" s="26"/>
    </row>
    <row r="50" spans="1:18" ht="14.1" customHeight="1" thickBot="1" x14ac:dyDescent="0.25">
      <c r="A50" s="3"/>
      <c r="B50" s="68"/>
      <c r="C50" s="72"/>
      <c r="D50" s="72"/>
      <c r="E50" s="72"/>
      <c r="F50" s="68"/>
      <c r="G50" s="68"/>
      <c r="H50" s="68"/>
      <c r="I50" s="68"/>
      <c r="J50" s="68"/>
      <c r="K50" s="68"/>
      <c r="L50" s="133"/>
      <c r="M50" s="26"/>
      <c r="N50" s="26"/>
      <c r="O50" s="26"/>
      <c r="P50" s="26"/>
      <c r="Q50" s="26"/>
      <c r="R50" s="26"/>
    </row>
    <row r="51" spans="1:18" ht="14.1" customHeight="1" x14ac:dyDescent="0.2">
      <c r="A51" s="3"/>
      <c r="B51" s="137" t="s">
        <v>330</v>
      </c>
      <c r="C51" s="66"/>
      <c r="D51" s="66"/>
      <c r="E51" s="66"/>
      <c r="F51" s="66" t="s">
        <v>351</v>
      </c>
      <c r="G51" s="138"/>
      <c r="H51" s="138"/>
      <c r="I51" s="138"/>
      <c r="J51" s="138"/>
      <c r="K51" s="139"/>
      <c r="L51" s="133"/>
      <c r="M51" s="26"/>
      <c r="N51" s="26"/>
      <c r="O51" s="26"/>
      <c r="P51" s="26"/>
      <c r="Q51" s="26"/>
      <c r="R51" s="26"/>
    </row>
    <row r="52" spans="1:18" ht="14.1" customHeight="1" x14ac:dyDescent="0.2">
      <c r="A52" s="3"/>
      <c r="B52" s="126" t="s">
        <v>28</v>
      </c>
      <c r="C52" s="199" t="s">
        <v>296</v>
      </c>
      <c r="D52" s="199"/>
      <c r="E52" s="200"/>
      <c r="F52" s="291" t="s">
        <v>394</v>
      </c>
      <c r="G52" s="292"/>
      <c r="H52" s="292"/>
      <c r="I52" s="292"/>
      <c r="J52" s="292"/>
      <c r="K52" s="293"/>
      <c r="L52" s="133"/>
      <c r="M52" s="26"/>
      <c r="N52" s="26"/>
      <c r="O52" s="26"/>
      <c r="P52" s="26"/>
      <c r="Q52" s="26"/>
      <c r="R52" s="26"/>
    </row>
    <row r="53" spans="1:18" ht="14.1" customHeight="1" x14ac:dyDescent="0.2">
      <c r="A53" s="3"/>
      <c r="B53" s="298" t="s">
        <v>339</v>
      </c>
      <c r="C53" s="216"/>
      <c r="D53" s="216"/>
      <c r="E53" s="299"/>
      <c r="F53" s="193" t="s">
        <v>268</v>
      </c>
      <c r="G53" s="194"/>
      <c r="H53" s="194"/>
      <c r="I53" s="194"/>
      <c r="J53" s="194"/>
      <c r="K53" s="195"/>
      <c r="L53" s="133"/>
      <c r="M53" s="26"/>
      <c r="N53" s="26"/>
      <c r="O53" s="26"/>
      <c r="P53" s="26"/>
      <c r="Q53" s="26"/>
      <c r="R53" s="26"/>
    </row>
    <row r="54" spans="1:18" ht="14.1" customHeight="1" x14ac:dyDescent="0.2">
      <c r="A54" s="3"/>
      <c r="B54" s="126" t="s">
        <v>341</v>
      </c>
      <c r="C54" s="191"/>
      <c r="D54" s="191"/>
      <c r="E54" s="192"/>
      <c r="F54" s="166" t="str">
        <f>IFERROR(IF('Spine Width Calculator'!#REF!=0, "The bulk of the book is below or above the threshold", 'Spine Width Calculator'!#REF!),"")</f>
        <v/>
      </c>
      <c r="G54" s="167"/>
      <c r="H54" s="167"/>
      <c r="I54" s="167"/>
      <c r="J54" s="167"/>
      <c r="K54" s="169"/>
      <c r="L54" s="133"/>
      <c r="M54" s="26"/>
      <c r="N54" s="26"/>
      <c r="O54" s="26"/>
      <c r="P54" s="26"/>
      <c r="Q54" s="26"/>
      <c r="R54" s="26"/>
    </row>
    <row r="55" spans="1:18" ht="14.1" customHeight="1" x14ac:dyDescent="0.2">
      <c r="A55" s="3"/>
      <c r="B55" s="125" t="s">
        <v>27</v>
      </c>
      <c r="F55" s="247" t="s">
        <v>394</v>
      </c>
      <c r="G55" s="248"/>
      <c r="H55" s="248"/>
      <c r="I55" s="248"/>
      <c r="J55" s="248"/>
      <c r="K55" s="249"/>
      <c r="L55" s="133"/>
      <c r="M55" s="26"/>
      <c r="N55" s="26"/>
      <c r="O55" s="26"/>
      <c r="P55" s="26"/>
      <c r="Q55" s="26"/>
      <c r="R55" s="26"/>
    </row>
    <row r="56" spans="1:18" ht="14.1" customHeight="1" x14ac:dyDescent="0.2">
      <c r="A56" s="3"/>
      <c r="B56" s="125" t="s">
        <v>26</v>
      </c>
      <c r="C56" s="191" t="s">
        <v>296</v>
      </c>
      <c r="D56" s="191"/>
      <c r="E56" s="192"/>
      <c r="F56" s="247" t="s">
        <v>394</v>
      </c>
      <c r="G56" s="248"/>
      <c r="H56" s="248"/>
      <c r="I56" s="248"/>
      <c r="J56" s="248"/>
      <c r="K56" s="249"/>
      <c r="L56" s="133"/>
      <c r="M56" s="26"/>
      <c r="N56" s="26"/>
      <c r="O56" s="26"/>
      <c r="P56" s="26"/>
      <c r="Q56" s="26"/>
      <c r="R56" s="26"/>
    </row>
    <row r="57" spans="1:18" ht="14.1" customHeight="1" x14ac:dyDescent="0.2">
      <c r="A57" s="21"/>
      <c r="B57" s="54"/>
      <c r="C57" s="55"/>
      <c r="D57" s="145"/>
      <c r="E57" s="145"/>
      <c r="F57" s="146"/>
      <c r="G57" s="142"/>
      <c r="H57" s="142"/>
      <c r="I57" s="142"/>
      <c r="J57" s="142"/>
      <c r="K57" s="143"/>
      <c r="L57" s="133"/>
      <c r="M57" s="26"/>
      <c r="N57" s="26"/>
      <c r="O57" s="26"/>
      <c r="P57" s="26"/>
      <c r="Q57" s="26"/>
      <c r="R57" s="26"/>
    </row>
    <row r="58" spans="1:18" ht="13.5" customHeight="1" x14ac:dyDescent="0.2">
      <c r="A58" s="3"/>
      <c r="B58" s="75" t="s">
        <v>25</v>
      </c>
      <c r="C58" s="261" t="s">
        <v>393</v>
      </c>
      <c r="D58" s="262"/>
      <c r="E58" s="262"/>
      <c r="F58" s="262"/>
      <c r="G58" s="191" t="s">
        <v>392</v>
      </c>
      <c r="H58" s="191"/>
      <c r="I58" s="191"/>
      <c r="J58" s="191"/>
      <c r="K58" s="309"/>
      <c r="L58" s="133"/>
      <c r="M58" s="26"/>
      <c r="N58" s="26"/>
      <c r="O58" s="26"/>
      <c r="P58" s="165"/>
      <c r="Q58" s="165"/>
      <c r="R58" s="26"/>
    </row>
    <row r="59" spans="1:18" ht="14.1" customHeight="1" x14ac:dyDescent="0.2">
      <c r="A59" s="3"/>
      <c r="B59" s="75" t="s">
        <v>24</v>
      </c>
      <c r="C59" s="166" t="s">
        <v>394</v>
      </c>
      <c r="D59" s="167"/>
      <c r="E59" s="167"/>
      <c r="F59" s="168"/>
      <c r="G59" s="166" t="s">
        <v>268</v>
      </c>
      <c r="H59" s="167"/>
      <c r="I59" s="167"/>
      <c r="J59" s="167"/>
      <c r="K59" s="169"/>
      <c r="L59" s="134"/>
      <c r="M59" s="26"/>
      <c r="N59" s="26"/>
      <c r="O59" s="26"/>
      <c r="P59" s="165"/>
      <c r="Q59" s="165"/>
      <c r="R59" s="26"/>
    </row>
    <row r="60" spans="1:18" ht="14.1" customHeight="1" x14ac:dyDescent="0.2">
      <c r="A60" s="3"/>
      <c r="B60" s="75" t="s">
        <v>23</v>
      </c>
      <c r="C60" s="166" t="s">
        <v>394</v>
      </c>
      <c r="D60" s="167"/>
      <c r="E60" s="167"/>
      <c r="F60" s="168"/>
      <c r="G60" s="166" t="s">
        <v>268</v>
      </c>
      <c r="H60" s="167"/>
      <c r="I60" s="167"/>
      <c r="J60" s="167"/>
      <c r="K60" s="170"/>
      <c r="L60" s="133"/>
      <c r="M60" s="26"/>
      <c r="N60" s="26"/>
      <c r="O60" s="26"/>
      <c r="P60" s="26"/>
      <c r="Q60" s="26"/>
      <c r="R60" s="26"/>
    </row>
    <row r="61" spans="1:18" ht="14.1" customHeight="1" x14ac:dyDescent="0.2">
      <c r="A61" s="3"/>
      <c r="B61" s="75" t="s">
        <v>22</v>
      </c>
      <c r="C61" s="166" t="s">
        <v>394</v>
      </c>
      <c r="D61" s="167"/>
      <c r="E61" s="167"/>
      <c r="F61" s="168"/>
      <c r="G61" s="166" t="s">
        <v>268</v>
      </c>
      <c r="H61" s="167"/>
      <c r="I61" s="167"/>
      <c r="J61" s="167"/>
      <c r="K61" s="169"/>
      <c r="L61" s="134"/>
      <c r="M61" s="26"/>
      <c r="N61" s="26"/>
      <c r="O61" s="26"/>
      <c r="P61" s="26"/>
      <c r="Q61" s="26"/>
      <c r="R61" s="26"/>
    </row>
    <row r="62" spans="1:18" ht="14.1" customHeight="1" thickBot="1" x14ac:dyDescent="0.25">
      <c r="A62" s="3"/>
      <c r="B62" s="75" t="s">
        <v>317</v>
      </c>
      <c r="C62" s="166" t="s">
        <v>394</v>
      </c>
      <c r="D62" s="167"/>
      <c r="E62" s="167"/>
      <c r="F62" s="168"/>
      <c r="G62" s="166" t="s">
        <v>268</v>
      </c>
      <c r="H62" s="167"/>
      <c r="I62" s="167"/>
      <c r="J62" s="167"/>
      <c r="K62" s="169"/>
      <c r="L62" s="133"/>
      <c r="M62" s="26"/>
      <c r="N62" s="26"/>
      <c r="O62" s="26"/>
      <c r="P62" s="26"/>
      <c r="Q62" s="26"/>
      <c r="R62" s="26"/>
    </row>
    <row r="63" spans="1:18" ht="14.1" customHeight="1" thickBot="1" x14ac:dyDescent="0.25">
      <c r="A63" s="3"/>
      <c r="B63" s="68"/>
      <c r="C63" s="72"/>
      <c r="D63" s="72"/>
      <c r="E63" s="72"/>
      <c r="F63" s="68"/>
      <c r="G63" s="68"/>
      <c r="H63" s="68"/>
      <c r="I63" s="68"/>
      <c r="J63" s="68"/>
      <c r="K63" s="68"/>
      <c r="L63" s="133"/>
      <c r="M63" s="26"/>
      <c r="N63" s="26"/>
      <c r="O63" s="26"/>
      <c r="P63" s="26"/>
      <c r="Q63" s="26"/>
      <c r="R63" s="26"/>
    </row>
    <row r="64" spans="1:18" ht="14.1" customHeight="1" x14ac:dyDescent="0.2">
      <c r="A64" s="3"/>
      <c r="B64" s="234" t="s">
        <v>350</v>
      </c>
      <c r="C64" s="235"/>
      <c r="D64" s="235"/>
      <c r="E64" s="235"/>
      <c r="F64" s="50" t="s">
        <v>351</v>
      </c>
      <c r="G64" s="55"/>
      <c r="H64" s="55"/>
      <c r="I64" s="55"/>
      <c r="J64" s="55"/>
      <c r="K64" s="56"/>
      <c r="L64" s="133"/>
      <c r="M64" s="26"/>
      <c r="N64" s="26"/>
      <c r="O64" s="26"/>
      <c r="P64" s="26"/>
      <c r="Q64" s="26"/>
      <c r="R64" s="26"/>
    </row>
    <row r="65" spans="1:18" ht="14.1" customHeight="1" x14ac:dyDescent="0.2">
      <c r="A65" s="21"/>
      <c r="B65" s="236" t="s">
        <v>19</v>
      </c>
      <c r="C65" s="236"/>
      <c r="D65" s="236"/>
      <c r="E65" s="237"/>
      <c r="F65" s="218" t="s">
        <v>394</v>
      </c>
      <c r="G65" s="289"/>
      <c r="H65" s="289"/>
      <c r="I65" s="289"/>
      <c r="J65" s="289"/>
      <c r="K65" s="290"/>
      <c r="L65" s="133"/>
      <c r="M65" s="26"/>
      <c r="N65" s="26"/>
      <c r="O65" s="26"/>
      <c r="P65" s="26"/>
      <c r="Q65" s="26"/>
      <c r="R65" s="26"/>
    </row>
    <row r="66" spans="1:18" ht="14.1" customHeight="1" x14ac:dyDescent="0.2">
      <c r="A66" s="21"/>
      <c r="B66" s="238" t="s">
        <v>276</v>
      </c>
      <c r="C66" s="239"/>
      <c r="D66" s="239"/>
      <c r="E66" s="240"/>
      <c r="F66" s="218" t="s">
        <v>394</v>
      </c>
      <c r="G66" s="289"/>
      <c r="H66" s="289"/>
      <c r="I66" s="289"/>
      <c r="J66" s="289"/>
      <c r="K66" s="290"/>
      <c r="L66" s="133"/>
      <c r="M66" s="26"/>
      <c r="N66" s="26"/>
      <c r="O66" s="26"/>
      <c r="P66" s="26"/>
      <c r="Q66" s="26"/>
      <c r="R66" s="26"/>
    </row>
    <row r="67" spans="1:18" ht="14.1" customHeight="1" x14ac:dyDescent="0.2">
      <c r="A67" s="21"/>
      <c r="B67" s="238" t="s">
        <v>18</v>
      </c>
      <c r="C67" s="239"/>
      <c r="D67" s="239"/>
      <c r="E67" s="240"/>
      <c r="F67" s="211" t="s">
        <v>394</v>
      </c>
      <c r="G67" s="213"/>
      <c r="H67" s="213"/>
      <c r="I67" s="213"/>
      <c r="J67" s="213"/>
      <c r="K67" s="214"/>
      <c r="L67" s="133"/>
      <c r="M67" s="26"/>
      <c r="N67" s="26"/>
      <c r="O67" s="26"/>
      <c r="P67" s="26"/>
      <c r="Q67" s="26"/>
      <c r="R67" s="26"/>
    </row>
    <row r="68" spans="1:18" ht="14.1" customHeight="1" x14ac:dyDescent="0.2">
      <c r="A68" s="21"/>
      <c r="B68" s="238" t="s">
        <v>17</v>
      </c>
      <c r="C68" s="239"/>
      <c r="D68" s="239"/>
      <c r="E68" s="240"/>
      <c r="F68" s="211" t="s">
        <v>394</v>
      </c>
      <c r="G68" s="213"/>
      <c r="H68" s="213"/>
      <c r="I68" s="213"/>
      <c r="J68" s="213"/>
      <c r="K68" s="214"/>
      <c r="L68" s="133"/>
      <c r="M68" s="26"/>
      <c r="N68" s="26"/>
      <c r="O68" s="26"/>
      <c r="P68" s="26"/>
      <c r="Q68" s="26"/>
      <c r="R68" s="26"/>
    </row>
    <row r="69" spans="1:18" ht="14.1" customHeight="1" x14ac:dyDescent="0.2">
      <c r="A69" s="21"/>
      <c r="C69" s="54"/>
      <c r="D69" s="54"/>
      <c r="E69" s="54"/>
      <c r="F69" s="147"/>
      <c r="G69" s="54"/>
      <c r="H69" s="54"/>
      <c r="I69" s="55"/>
      <c r="J69" s="55"/>
      <c r="K69" s="56"/>
      <c r="L69" s="133"/>
      <c r="M69" s="26"/>
      <c r="N69" s="26"/>
      <c r="O69" s="26"/>
      <c r="P69" s="26"/>
      <c r="Q69" s="26"/>
      <c r="R69" s="26"/>
    </row>
    <row r="70" spans="1:18" ht="14.1" customHeight="1" x14ac:dyDescent="0.2">
      <c r="A70" s="21"/>
      <c r="B70" s="36" t="s">
        <v>395</v>
      </c>
      <c r="C70" s="26"/>
      <c r="D70" s="26"/>
      <c r="E70" s="26"/>
      <c r="F70" s="71"/>
      <c r="G70" s="26"/>
      <c r="H70" s="26"/>
      <c r="I70" s="26"/>
      <c r="J70" s="55"/>
      <c r="K70" s="56"/>
      <c r="L70" s="133"/>
      <c r="M70" s="26"/>
      <c r="N70" s="26"/>
      <c r="O70" s="26"/>
      <c r="P70" s="26"/>
      <c r="Q70" s="26"/>
      <c r="R70" s="26"/>
    </row>
    <row r="71" spans="1:18" ht="14.1" customHeight="1" x14ac:dyDescent="0.2">
      <c r="A71" s="21"/>
      <c r="B71" s="36" t="s">
        <v>342</v>
      </c>
      <c r="C71" s="26"/>
      <c r="D71" s="26"/>
      <c r="E71" s="26"/>
      <c r="F71" s="71"/>
      <c r="G71" s="26"/>
      <c r="H71" s="26"/>
      <c r="I71" s="26"/>
      <c r="J71" s="55"/>
      <c r="K71" s="56"/>
      <c r="L71" s="133"/>
      <c r="M71" s="26"/>
      <c r="N71" s="26"/>
      <c r="O71" s="26"/>
      <c r="P71" s="26"/>
      <c r="Q71" s="26"/>
      <c r="R71" s="26"/>
    </row>
    <row r="72" spans="1:18" ht="14.1" customHeight="1" x14ac:dyDescent="0.2">
      <c r="A72" s="21"/>
      <c r="B72" s="36"/>
      <c r="C72" s="26"/>
      <c r="D72" s="26"/>
      <c r="E72" s="26"/>
      <c r="F72" s="71"/>
      <c r="G72" s="26"/>
      <c r="H72" s="26"/>
      <c r="I72" s="26"/>
      <c r="J72" s="55"/>
      <c r="K72" s="56"/>
      <c r="L72" s="133"/>
      <c r="M72" s="26"/>
      <c r="N72" s="26"/>
      <c r="O72" s="26"/>
      <c r="P72" s="26"/>
      <c r="Q72" s="26"/>
      <c r="R72" s="26"/>
    </row>
    <row r="73" spans="1:18" ht="14.1" customHeight="1" thickBot="1" x14ac:dyDescent="0.25">
      <c r="A73" s="21"/>
      <c r="B73" s="59" t="s">
        <v>323</v>
      </c>
      <c r="C73" s="110" t="s">
        <v>277</v>
      </c>
      <c r="D73" s="4"/>
      <c r="E73" s="62"/>
      <c r="F73" s="62"/>
      <c r="G73" s="4"/>
      <c r="H73" s="4"/>
      <c r="I73" s="4"/>
      <c r="J73" s="45"/>
      <c r="K73" s="4"/>
      <c r="L73" s="134"/>
      <c r="M73" s="26"/>
      <c r="N73" s="26"/>
      <c r="O73" s="26"/>
      <c r="P73" s="26"/>
      <c r="Q73" s="26"/>
      <c r="R73" s="26"/>
    </row>
    <row r="74" spans="1:18" ht="14.1" customHeight="1" thickBot="1" x14ac:dyDescent="0.25">
      <c r="A74" s="3"/>
      <c r="B74" s="63"/>
      <c r="C74" s="64"/>
      <c r="D74" s="64"/>
      <c r="E74" s="64"/>
      <c r="F74" s="63"/>
      <c r="G74" s="63"/>
      <c r="H74" s="63"/>
      <c r="I74" s="63"/>
      <c r="J74" s="63"/>
      <c r="K74" s="63"/>
      <c r="L74" s="133"/>
      <c r="M74" s="26"/>
      <c r="N74" s="26"/>
      <c r="O74" s="26"/>
      <c r="P74" s="26"/>
      <c r="Q74" s="26"/>
      <c r="R74" s="26"/>
    </row>
    <row r="75" spans="1:18" ht="14.1" customHeight="1" x14ac:dyDescent="0.2">
      <c r="A75" s="21"/>
      <c r="B75" s="76" t="s">
        <v>343</v>
      </c>
      <c r="C75" s="77"/>
      <c r="D75" s="77"/>
      <c r="E75" s="77"/>
      <c r="F75" s="50" t="s">
        <v>351</v>
      </c>
      <c r="G75" s="77"/>
      <c r="H75" s="77"/>
      <c r="I75" s="77"/>
      <c r="J75" s="77"/>
      <c r="K75" s="78"/>
      <c r="L75" s="133"/>
      <c r="M75" s="26"/>
      <c r="N75" s="26"/>
      <c r="O75" s="26"/>
      <c r="P75" s="26"/>
      <c r="Q75" s="26"/>
      <c r="R75" s="26"/>
    </row>
    <row r="76" spans="1:18" ht="14.1" customHeight="1" x14ac:dyDescent="0.2">
      <c r="A76" s="21"/>
      <c r="B76" s="241" t="s">
        <v>343</v>
      </c>
      <c r="C76" s="242"/>
      <c r="D76" s="242"/>
      <c r="E76" s="243"/>
      <c r="F76" s="218" t="s">
        <v>394</v>
      </c>
      <c r="G76" s="219"/>
      <c r="H76" s="215" t="s">
        <v>394</v>
      </c>
      <c r="I76" s="216"/>
      <c r="J76" s="216"/>
      <c r="K76" s="217"/>
      <c r="L76" s="134"/>
      <c r="M76" s="26"/>
      <c r="N76" s="26"/>
      <c r="O76" s="26"/>
      <c r="P76" s="26"/>
      <c r="Q76" s="26"/>
      <c r="R76" s="26"/>
    </row>
    <row r="77" spans="1:18" ht="14.1" customHeight="1" x14ac:dyDescent="0.2">
      <c r="A77" s="21"/>
      <c r="B77" s="244" t="s">
        <v>346</v>
      </c>
      <c r="C77" s="245"/>
      <c r="D77" s="245"/>
      <c r="E77" s="246"/>
      <c r="F77" s="218" t="s">
        <v>394</v>
      </c>
      <c r="G77" s="289"/>
      <c r="H77" s="289"/>
      <c r="I77" s="289"/>
      <c r="J77" s="289"/>
      <c r="K77" s="290"/>
      <c r="L77" s="133"/>
      <c r="M77" s="26"/>
      <c r="N77" s="26"/>
      <c r="O77" s="26"/>
      <c r="P77" s="26"/>
      <c r="Q77" s="26"/>
      <c r="R77" s="26"/>
    </row>
    <row r="78" spans="1:18" ht="14.1" customHeight="1" x14ac:dyDescent="0.2">
      <c r="A78" s="3"/>
      <c r="B78" s="69"/>
      <c r="C78" s="54"/>
      <c r="D78" s="55"/>
      <c r="E78" s="54"/>
      <c r="F78" s="26"/>
      <c r="G78" s="54"/>
      <c r="H78" s="55"/>
      <c r="I78" s="55"/>
      <c r="J78" s="54"/>
      <c r="K78" s="56"/>
      <c r="L78" s="133"/>
      <c r="M78" s="26"/>
      <c r="N78" s="26"/>
      <c r="O78" s="26"/>
      <c r="P78" s="26"/>
      <c r="Q78" s="26"/>
      <c r="R78" s="26"/>
    </row>
    <row r="79" spans="1:18" ht="14.1" customHeight="1" thickBot="1" x14ac:dyDescent="0.25">
      <c r="A79" s="3"/>
      <c r="B79" s="59" t="s">
        <v>407</v>
      </c>
      <c r="C79" s="118" t="s">
        <v>280</v>
      </c>
      <c r="D79" s="62"/>
      <c r="E79" s="62"/>
      <c r="F79" s="45"/>
      <c r="G79" s="62"/>
      <c r="H79" s="62"/>
      <c r="I79" s="62"/>
      <c r="J79" s="62"/>
      <c r="K79" s="74"/>
      <c r="L79" s="134"/>
      <c r="M79" s="26"/>
      <c r="N79" s="26"/>
      <c r="O79" s="26"/>
      <c r="P79" s="26"/>
      <c r="Q79" s="26"/>
      <c r="R79" s="26"/>
    </row>
    <row r="80" spans="1:18" ht="14.1" customHeight="1" thickBot="1" x14ac:dyDescent="0.25">
      <c r="A80" s="3"/>
      <c r="B80" s="68"/>
      <c r="C80" s="72"/>
      <c r="D80" s="72"/>
      <c r="E80" s="72"/>
      <c r="F80" s="68"/>
      <c r="G80" s="68"/>
      <c r="H80" s="68"/>
      <c r="I80" s="68"/>
      <c r="J80" s="68"/>
      <c r="K80" s="68"/>
      <c r="L80" s="133"/>
      <c r="M80" s="26"/>
      <c r="N80" s="26"/>
      <c r="O80" s="26"/>
      <c r="P80" s="26"/>
      <c r="Q80" s="26"/>
      <c r="R80" s="26"/>
    </row>
    <row r="81" spans="1:21" ht="14.1" customHeight="1" x14ac:dyDescent="0.2">
      <c r="A81" s="21"/>
      <c r="B81" s="235" t="s">
        <v>20</v>
      </c>
      <c r="C81" s="235"/>
      <c r="D81" s="235"/>
      <c r="E81" s="77"/>
      <c r="F81" s="50" t="s">
        <v>351</v>
      </c>
      <c r="G81" s="124"/>
      <c r="H81" s="124"/>
      <c r="I81" s="77"/>
      <c r="J81" s="77"/>
      <c r="K81" s="78"/>
      <c r="L81" s="133"/>
      <c r="M81" s="26"/>
      <c r="N81" s="26"/>
      <c r="O81" s="26"/>
      <c r="P81" s="26"/>
      <c r="Q81" s="26"/>
      <c r="R81" s="26"/>
    </row>
    <row r="82" spans="1:21" ht="14.1" customHeight="1" x14ac:dyDescent="0.2">
      <c r="A82" s="21"/>
      <c r="B82" s="280" t="s">
        <v>347</v>
      </c>
      <c r="C82" s="281"/>
      <c r="D82" s="281"/>
      <c r="E82" s="282"/>
      <c r="F82" s="218" t="s">
        <v>394</v>
      </c>
      <c r="G82" s="219"/>
      <c r="H82" s="218" t="s">
        <v>394</v>
      </c>
      <c r="I82" s="289"/>
      <c r="J82" s="289"/>
      <c r="K82" s="290"/>
      <c r="L82" s="134"/>
      <c r="M82" s="26"/>
      <c r="N82" s="26"/>
      <c r="O82" s="26"/>
      <c r="P82" s="26"/>
      <c r="Q82" s="26"/>
      <c r="R82" s="26"/>
    </row>
    <row r="83" spans="1:21" ht="14.1" customHeight="1" x14ac:dyDescent="0.2">
      <c r="A83" s="21"/>
      <c r="B83" s="241" t="s">
        <v>348</v>
      </c>
      <c r="C83" s="242"/>
      <c r="D83" s="242"/>
      <c r="E83" s="243"/>
      <c r="F83" s="211" t="s">
        <v>394</v>
      </c>
      <c r="G83" s="212"/>
      <c r="H83" s="211" t="s">
        <v>394</v>
      </c>
      <c r="I83" s="213"/>
      <c r="J83" s="213"/>
      <c r="K83" s="214"/>
      <c r="L83" s="134"/>
      <c r="M83" s="26"/>
      <c r="N83" s="26"/>
      <c r="O83" s="26"/>
      <c r="P83" s="26"/>
      <c r="Q83" s="26"/>
      <c r="R83" s="26"/>
    </row>
    <row r="84" spans="1:21" ht="14.1" customHeight="1" x14ac:dyDescent="0.2">
      <c r="A84" s="21"/>
      <c r="B84" s="121"/>
      <c r="C84" s="119"/>
      <c r="D84" s="119"/>
      <c r="E84" s="33"/>
      <c r="F84" s="57"/>
      <c r="G84" s="120"/>
      <c r="H84" s="40"/>
      <c r="I84" s="40"/>
      <c r="J84" s="40"/>
      <c r="K84" s="42"/>
      <c r="L84" s="133"/>
      <c r="M84" s="26"/>
      <c r="N84" s="26"/>
      <c r="O84" s="26"/>
      <c r="P84" s="26"/>
      <c r="Q84" s="26"/>
      <c r="R84" s="26"/>
    </row>
    <row r="85" spans="1:21" ht="14.1" customHeight="1" thickBot="1" x14ac:dyDescent="0.25">
      <c r="A85" s="21"/>
      <c r="B85" s="59" t="s">
        <v>407</v>
      </c>
      <c r="C85" s="118" t="s">
        <v>278</v>
      </c>
      <c r="D85" s="118"/>
      <c r="E85" s="118" t="s">
        <v>279</v>
      </c>
      <c r="F85" s="4"/>
      <c r="G85" s="45"/>
      <c r="H85" s="4"/>
      <c r="I85" s="118"/>
      <c r="J85" s="45"/>
      <c r="K85" s="46"/>
      <c r="L85" s="133"/>
      <c r="M85" s="26"/>
      <c r="N85" s="26"/>
      <c r="O85" s="26"/>
      <c r="P85" s="26"/>
      <c r="Q85" s="26"/>
      <c r="R85" s="26"/>
    </row>
    <row r="86" spans="1:21" ht="14.1" customHeight="1" thickBot="1" x14ac:dyDescent="0.25">
      <c r="A86" s="3"/>
      <c r="B86" s="268"/>
      <c r="C86" s="268"/>
      <c r="D86" s="82"/>
      <c r="E86" s="268"/>
      <c r="F86" s="268"/>
      <c r="G86" s="83"/>
      <c r="H86" s="81"/>
      <c r="I86" s="81"/>
      <c r="J86" s="81"/>
      <c r="K86" s="32"/>
      <c r="L86" s="133"/>
      <c r="M86" s="26"/>
      <c r="N86" s="26"/>
      <c r="O86" s="26"/>
      <c r="P86" s="26"/>
      <c r="Q86" s="26"/>
      <c r="R86" s="26"/>
    </row>
    <row r="87" spans="1:21" ht="14.1" customHeight="1" x14ac:dyDescent="0.2">
      <c r="A87" s="3"/>
      <c r="B87" s="76" t="s">
        <v>16</v>
      </c>
      <c r="C87" s="188"/>
      <c r="D87" s="188"/>
      <c r="E87" s="188"/>
      <c r="F87" s="24"/>
      <c r="G87" s="79"/>
      <c r="H87" s="186"/>
      <c r="I87" s="186"/>
      <c r="J87" s="186"/>
      <c r="K87" s="187"/>
      <c r="L87" s="133"/>
      <c r="M87" s="26"/>
      <c r="N87" s="26"/>
      <c r="O87" s="26"/>
      <c r="P87" s="26"/>
      <c r="Q87" s="26"/>
      <c r="R87" s="26"/>
    </row>
    <row r="88" spans="1:21" ht="14.1" customHeight="1" x14ac:dyDescent="0.2">
      <c r="A88" s="3"/>
      <c r="B88" s="84" t="s">
        <v>15</v>
      </c>
      <c r="C88" s="166" t="s">
        <v>262</v>
      </c>
      <c r="D88" s="167"/>
      <c r="E88" s="168"/>
      <c r="F88" s="189"/>
      <c r="G88" s="102" t="s">
        <v>13</v>
      </c>
      <c r="H88" s="166" t="s">
        <v>268</v>
      </c>
      <c r="I88" s="167"/>
      <c r="J88" s="167"/>
      <c r="K88" s="169"/>
      <c r="L88" s="133"/>
      <c r="M88" s="26"/>
      <c r="N88" s="26"/>
      <c r="O88" s="26"/>
      <c r="P88" s="26"/>
      <c r="Q88" s="26"/>
      <c r="R88" s="26"/>
    </row>
    <row r="89" spans="1:21" ht="14.1" customHeight="1" x14ac:dyDescent="0.2">
      <c r="A89" s="3"/>
      <c r="B89" s="36"/>
      <c r="C89" s="26"/>
      <c r="D89" s="26"/>
      <c r="E89" s="85"/>
      <c r="F89" s="190"/>
      <c r="G89" s="52"/>
      <c r="H89" s="26"/>
      <c r="I89" s="26"/>
      <c r="J89" s="26"/>
      <c r="K89" s="86"/>
      <c r="L89" s="133"/>
      <c r="M89" s="26"/>
      <c r="N89" s="26"/>
      <c r="O89" s="26"/>
      <c r="P89" s="26"/>
      <c r="Q89" s="26"/>
      <c r="R89" s="26"/>
    </row>
    <row r="90" spans="1:21" ht="14.1" customHeight="1" x14ac:dyDescent="0.2">
      <c r="A90" s="3"/>
      <c r="B90" s="87" t="s">
        <v>12</v>
      </c>
      <c r="C90" s="201" t="s">
        <v>11</v>
      </c>
      <c r="D90" s="202"/>
      <c r="E90" s="203"/>
      <c r="F90" s="189"/>
      <c r="G90" s="52" t="s">
        <v>324</v>
      </c>
      <c r="H90" s="88"/>
      <c r="I90" s="88"/>
      <c r="J90" s="88"/>
      <c r="K90" s="89"/>
      <c r="L90" s="133"/>
      <c r="M90" s="26"/>
      <c r="N90" s="26"/>
      <c r="O90" s="26"/>
      <c r="P90" s="26"/>
      <c r="Q90" s="26"/>
      <c r="R90" s="26"/>
    </row>
    <row r="91" spans="1:21" ht="14.1" customHeight="1" x14ac:dyDescent="0.2">
      <c r="A91" s="3"/>
      <c r="B91" s="90"/>
      <c r="C91" s="204"/>
      <c r="D91" s="205"/>
      <c r="E91" s="206"/>
      <c r="F91" s="189"/>
      <c r="G91" s="91" t="s">
        <v>326</v>
      </c>
      <c r="H91" s="231" t="s">
        <v>268</v>
      </c>
      <c r="I91" s="232"/>
      <c r="J91" s="232"/>
      <c r="K91" s="233"/>
      <c r="L91" s="133"/>
      <c r="M91" s="26"/>
      <c r="N91" s="26"/>
      <c r="O91" s="26"/>
      <c r="P91" s="26"/>
      <c r="Q91" s="26"/>
      <c r="R91" s="26"/>
    </row>
    <row r="92" spans="1:21" ht="14.1" customHeight="1" x14ac:dyDescent="0.2">
      <c r="A92" s="3"/>
      <c r="B92" s="90"/>
      <c r="C92" s="204"/>
      <c r="D92" s="205"/>
      <c r="E92" s="206"/>
      <c r="F92" s="189"/>
      <c r="G92" s="91" t="s">
        <v>327</v>
      </c>
      <c r="H92" s="231" t="s">
        <v>268</v>
      </c>
      <c r="I92" s="232"/>
      <c r="J92" s="232"/>
      <c r="K92" s="233"/>
      <c r="L92" s="133"/>
      <c r="M92" s="26"/>
      <c r="N92" s="26"/>
      <c r="O92" s="26"/>
      <c r="P92" s="26"/>
      <c r="Q92" s="26"/>
      <c r="R92" s="26"/>
    </row>
    <row r="93" spans="1:21" ht="14.1" customHeight="1" x14ac:dyDescent="0.25">
      <c r="A93" s="3"/>
      <c r="B93" s="90"/>
      <c r="C93" s="204"/>
      <c r="D93" s="205"/>
      <c r="E93" s="206"/>
      <c r="F93" s="189"/>
      <c r="G93" s="91" t="s">
        <v>329</v>
      </c>
      <c r="H93" s="231" t="s">
        <v>268</v>
      </c>
      <c r="I93" s="232"/>
      <c r="J93" s="232"/>
      <c r="K93" s="233"/>
      <c r="L93" s="133"/>
      <c r="M93" s="26"/>
      <c r="N93" s="26"/>
      <c r="O93" s="26"/>
      <c r="P93" s="26"/>
      <c r="Q93" s="26"/>
      <c r="R93" s="26"/>
      <c r="U93" s="14"/>
    </row>
    <row r="94" spans="1:21" ht="14.1" customHeight="1" x14ac:dyDescent="0.2">
      <c r="A94" s="3"/>
      <c r="B94" s="92"/>
      <c r="C94" s="204"/>
      <c r="D94" s="205"/>
      <c r="E94" s="206"/>
      <c r="F94" s="189"/>
      <c r="G94" s="70" t="s">
        <v>328</v>
      </c>
      <c r="H94" s="231" t="s">
        <v>268</v>
      </c>
      <c r="I94" s="232"/>
      <c r="J94" s="232"/>
      <c r="K94" s="233"/>
      <c r="L94" s="133"/>
      <c r="M94" s="26"/>
      <c r="N94" s="26"/>
      <c r="O94" s="26"/>
      <c r="P94" s="26"/>
      <c r="Q94" s="26"/>
      <c r="R94" s="26"/>
    </row>
    <row r="95" spans="1:21" ht="14.1" customHeight="1" x14ac:dyDescent="0.2">
      <c r="A95" s="3"/>
      <c r="B95" s="93"/>
      <c r="C95" s="227" t="s">
        <v>10</v>
      </c>
      <c r="D95" s="228"/>
      <c r="E95" s="229"/>
      <c r="F95" s="189"/>
      <c r="G95" s="94" t="s">
        <v>5</v>
      </c>
      <c r="H95" s="196" t="s">
        <v>268</v>
      </c>
      <c r="I95" s="197"/>
      <c r="J95" s="197"/>
      <c r="K95" s="198"/>
      <c r="L95" s="133"/>
      <c r="M95" s="26"/>
      <c r="N95" s="26"/>
      <c r="O95" s="26"/>
      <c r="P95" s="26"/>
      <c r="Q95" s="26"/>
      <c r="R95" s="26"/>
    </row>
    <row r="96" spans="1:21" ht="14.1" customHeight="1" x14ac:dyDescent="0.2">
      <c r="A96" s="3"/>
      <c r="B96" s="36"/>
      <c r="C96" s="26"/>
      <c r="D96" s="26"/>
      <c r="E96" s="26"/>
      <c r="F96" s="26"/>
      <c r="G96" s="54"/>
      <c r="H96" s="40"/>
      <c r="I96" s="40"/>
      <c r="J96" s="26"/>
      <c r="K96" s="86"/>
      <c r="L96" s="133"/>
      <c r="M96" s="26"/>
      <c r="N96" s="26"/>
      <c r="O96" s="26"/>
      <c r="P96" s="26"/>
      <c r="Q96" s="26"/>
      <c r="R96" s="26"/>
    </row>
    <row r="97" spans="1:22" ht="14.1" customHeight="1" x14ac:dyDescent="0.2">
      <c r="A97" s="3"/>
      <c r="B97" s="36"/>
      <c r="C97" s="26"/>
      <c r="D97" s="26"/>
      <c r="E97" s="26"/>
      <c r="F97" s="26"/>
      <c r="G97" s="52" t="s">
        <v>9</v>
      </c>
      <c r="H97" s="111"/>
      <c r="I97" s="73"/>
      <c r="J97" s="73"/>
      <c r="K97" s="80"/>
      <c r="L97" s="133"/>
      <c r="M97" s="26"/>
      <c r="N97" s="26"/>
      <c r="O97" s="26"/>
      <c r="P97" s="26"/>
      <c r="Q97" s="26"/>
      <c r="R97" s="26"/>
    </row>
    <row r="98" spans="1:22" ht="14.1" customHeight="1" x14ac:dyDescent="0.2">
      <c r="A98" s="3"/>
      <c r="B98" s="28" t="s">
        <v>8</v>
      </c>
      <c r="C98" s="230" t="s">
        <v>268</v>
      </c>
      <c r="D98" s="230"/>
      <c r="E98" s="230"/>
      <c r="F98" s="26"/>
      <c r="G98" s="112" t="s">
        <v>7</v>
      </c>
      <c r="H98" s="166" t="s">
        <v>268</v>
      </c>
      <c r="I98" s="167"/>
      <c r="J98" s="167"/>
      <c r="K98" s="169"/>
      <c r="L98" s="133"/>
      <c r="M98" s="26"/>
      <c r="N98" s="26"/>
      <c r="O98" s="26"/>
      <c r="P98" s="26"/>
      <c r="Q98" s="26"/>
      <c r="R98" s="26"/>
    </row>
    <row r="99" spans="1:22" ht="14.1" customHeight="1" x14ac:dyDescent="0.2">
      <c r="A99" s="3"/>
      <c r="B99" s="36"/>
      <c r="C99" s="26"/>
      <c r="D99" s="26"/>
      <c r="E99" s="85"/>
      <c r="F99" s="38"/>
      <c r="G99" s="52"/>
      <c r="H99" s="73"/>
      <c r="I99" s="73"/>
      <c r="J99" s="73"/>
      <c r="K99" s="80"/>
      <c r="L99" s="133"/>
      <c r="M99" s="26"/>
      <c r="N99" s="26"/>
      <c r="O99" s="26"/>
      <c r="P99" s="26"/>
      <c r="Q99" s="26"/>
      <c r="R99" s="26"/>
    </row>
    <row r="100" spans="1:22" ht="14.1" customHeight="1" x14ac:dyDescent="0.2">
      <c r="A100" s="3"/>
      <c r="B100" s="283" t="s">
        <v>332</v>
      </c>
      <c r="C100" s="284"/>
      <c r="D100" s="284"/>
      <c r="E100" s="285"/>
      <c r="F100" s="26"/>
      <c r="G100" s="113" t="s">
        <v>325</v>
      </c>
      <c r="H100" s="114"/>
      <c r="I100" s="114"/>
      <c r="J100" s="114"/>
      <c r="K100" s="115"/>
      <c r="L100" s="133"/>
      <c r="M100" s="26"/>
      <c r="N100" s="26"/>
      <c r="O100" s="26"/>
      <c r="P100" s="26"/>
      <c r="Q100" s="26"/>
      <c r="R100" s="26"/>
    </row>
    <row r="101" spans="1:22" ht="14.1" customHeight="1" x14ac:dyDescent="0.2">
      <c r="A101" s="3"/>
      <c r="B101" s="96" t="s">
        <v>326</v>
      </c>
      <c r="C101" s="166" t="s">
        <v>268</v>
      </c>
      <c r="D101" s="167"/>
      <c r="E101" s="168"/>
      <c r="F101" s="53"/>
      <c r="G101" s="97" t="s">
        <v>326</v>
      </c>
      <c r="H101" s="166" t="s">
        <v>268</v>
      </c>
      <c r="I101" s="167"/>
      <c r="J101" s="167"/>
      <c r="K101" s="169"/>
      <c r="L101" s="133"/>
      <c r="M101" s="26"/>
      <c r="N101" s="26"/>
      <c r="O101" s="26"/>
      <c r="P101" s="26"/>
      <c r="Q101" s="26"/>
      <c r="R101" s="26"/>
    </row>
    <row r="102" spans="1:22" ht="24" customHeight="1" x14ac:dyDescent="0.2">
      <c r="A102" s="3"/>
      <c r="B102" s="90" t="s">
        <v>327</v>
      </c>
      <c r="C102" s="166" t="s">
        <v>268</v>
      </c>
      <c r="D102" s="167"/>
      <c r="E102" s="168"/>
      <c r="F102" s="26"/>
      <c r="G102" s="97" t="s">
        <v>327</v>
      </c>
      <c r="H102" s="166" t="s">
        <v>268</v>
      </c>
      <c r="I102" s="167"/>
      <c r="J102" s="167"/>
      <c r="K102" s="169"/>
      <c r="L102" s="133"/>
      <c r="M102" s="26"/>
      <c r="N102" s="26"/>
      <c r="O102" s="26"/>
      <c r="P102" s="26"/>
      <c r="Q102" s="26"/>
      <c r="R102" s="26"/>
    </row>
    <row r="103" spans="1:22" ht="14.1" customHeight="1" x14ac:dyDescent="0.2">
      <c r="A103" s="3"/>
      <c r="B103" s="90" t="s">
        <v>329</v>
      </c>
      <c r="C103" s="166" t="s">
        <v>268</v>
      </c>
      <c r="D103" s="167"/>
      <c r="E103" s="168"/>
      <c r="F103" s="26"/>
      <c r="G103" s="97" t="s">
        <v>329</v>
      </c>
      <c r="H103" s="166" t="s">
        <v>268</v>
      </c>
      <c r="I103" s="167"/>
      <c r="J103" s="167"/>
      <c r="K103" s="169"/>
      <c r="L103" s="133"/>
      <c r="M103" s="26"/>
      <c r="N103" s="26"/>
      <c r="O103" s="26"/>
      <c r="P103" s="26"/>
      <c r="Q103" s="26"/>
      <c r="R103" s="26"/>
    </row>
    <row r="104" spans="1:22" ht="14.1" customHeight="1" x14ac:dyDescent="0.2">
      <c r="A104" s="3"/>
      <c r="B104" s="98" t="s">
        <v>328</v>
      </c>
      <c r="C104" s="166" t="s">
        <v>268</v>
      </c>
      <c r="D104" s="167"/>
      <c r="E104" s="168"/>
      <c r="F104" s="26"/>
      <c r="G104" s="99" t="s">
        <v>328</v>
      </c>
      <c r="H104" s="166" t="s">
        <v>268</v>
      </c>
      <c r="I104" s="167"/>
      <c r="J104" s="167"/>
      <c r="K104" s="169"/>
      <c r="L104" s="133"/>
      <c r="M104" s="26"/>
      <c r="N104" s="26"/>
      <c r="O104" s="26"/>
      <c r="P104" s="26"/>
      <c r="Q104" s="26"/>
      <c r="R104" s="26"/>
    </row>
    <row r="105" spans="1:22" ht="14.1" customHeight="1" x14ac:dyDescent="0.2">
      <c r="A105" s="3"/>
      <c r="B105" s="100" t="s">
        <v>6</v>
      </c>
      <c r="C105" s="196" t="s">
        <v>268</v>
      </c>
      <c r="D105" s="197"/>
      <c r="E105" s="207"/>
      <c r="F105" s="26"/>
      <c r="G105" s="101" t="s">
        <v>5</v>
      </c>
      <c r="H105" s="279" t="s">
        <v>268</v>
      </c>
      <c r="I105" s="197"/>
      <c r="J105" s="197"/>
      <c r="K105" s="198"/>
      <c r="L105" s="133"/>
      <c r="M105" s="26"/>
      <c r="N105" s="26"/>
      <c r="O105" s="26"/>
      <c r="P105" s="26"/>
      <c r="Q105" s="26"/>
      <c r="R105" s="26"/>
    </row>
    <row r="106" spans="1:22" ht="14.1" customHeight="1" x14ac:dyDescent="0.2">
      <c r="A106" s="3"/>
      <c r="B106" s="208" t="s">
        <v>334</v>
      </c>
      <c r="C106" s="194" t="s">
        <v>394</v>
      </c>
      <c r="D106" s="194"/>
      <c r="E106" s="210"/>
      <c r="F106" s="26"/>
      <c r="L106" s="134"/>
      <c r="M106" s="26"/>
      <c r="N106" s="26"/>
      <c r="O106" s="26"/>
      <c r="P106" s="26"/>
      <c r="Q106" s="26"/>
      <c r="R106" s="26"/>
    </row>
    <row r="107" spans="1:22" ht="14.1" customHeight="1" x14ac:dyDescent="0.2">
      <c r="A107" s="3"/>
      <c r="B107" s="209"/>
      <c r="C107" s="197"/>
      <c r="D107" s="197"/>
      <c r="E107" s="207"/>
      <c r="F107" s="26"/>
      <c r="G107" s="91"/>
      <c r="H107" s="103"/>
      <c r="I107" s="103"/>
      <c r="J107" s="103"/>
      <c r="K107" s="103"/>
      <c r="L107" s="134"/>
      <c r="M107" s="26"/>
      <c r="N107" s="26"/>
      <c r="O107" s="26"/>
      <c r="P107" s="26"/>
      <c r="Q107" s="26"/>
      <c r="R107" s="26"/>
    </row>
    <row r="108" spans="1:22" ht="14.1" customHeight="1" x14ac:dyDescent="0.2">
      <c r="A108" s="3"/>
      <c r="B108" s="95"/>
      <c r="C108" s="55"/>
      <c r="D108" s="55"/>
      <c r="E108" s="55"/>
      <c r="F108" s="26"/>
      <c r="G108" s="91"/>
      <c r="H108" s="103"/>
      <c r="I108" s="103"/>
      <c r="J108" s="103"/>
      <c r="K108" s="103"/>
      <c r="L108" s="134"/>
      <c r="M108" s="26"/>
      <c r="N108" s="26"/>
      <c r="O108" s="26"/>
      <c r="P108" s="26"/>
      <c r="Q108" s="26"/>
      <c r="R108" s="26"/>
    </row>
    <row r="109" spans="1:22" ht="14.1" customHeight="1" thickBot="1" x14ac:dyDescent="0.25">
      <c r="A109" s="3"/>
      <c r="B109" s="273" t="str">
        <f>IF(C106="Yes","This delivery may require a tail lift, which can incur additional costs, please speak to your sales rep", "")</f>
        <v/>
      </c>
      <c r="C109" s="274"/>
      <c r="D109" s="274"/>
      <c r="E109" s="274"/>
      <c r="F109" s="274"/>
      <c r="G109" s="274"/>
      <c r="H109" s="274"/>
      <c r="I109" s="274"/>
      <c r="J109" s="44"/>
      <c r="K109" s="105"/>
      <c r="L109" s="134"/>
      <c r="M109" s="26"/>
      <c r="N109" s="26"/>
      <c r="O109" s="26"/>
      <c r="P109" s="26"/>
      <c r="Q109" s="26"/>
      <c r="R109" s="26"/>
    </row>
    <row r="110" spans="1:22" ht="14.1" customHeight="1" thickBot="1" x14ac:dyDescent="0.25">
      <c r="A110" s="3"/>
      <c r="B110" s="68"/>
      <c r="C110" s="68"/>
      <c r="D110" s="68"/>
      <c r="E110" s="68"/>
      <c r="F110" s="68"/>
      <c r="G110" s="68"/>
      <c r="H110" s="63"/>
      <c r="I110" s="63"/>
      <c r="J110" s="63"/>
      <c r="K110" s="32"/>
      <c r="L110" s="133"/>
      <c r="M110" s="26"/>
      <c r="N110" s="26"/>
      <c r="O110" s="26"/>
      <c r="P110" s="26"/>
      <c r="Q110" s="26"/>
      <c r="R110" s="26"/>
    </row>
    <row r="111" spans="1:22" ht="14.1" customHeight="1" x14ac:dyDescent="0.2">
      <c r="A111" s="3"/>
      <c r="B111" s="23" t="s">
        <v>4</v>
      </c>
      <c r="C111" s="24"/>
      <c r="D111" s="24"/>
      <c r="E111" s="24"/>
      <c r="F111" s="24"/>
      <c r="G111" s="24"/>
      <c r="H111" s="24"/>
      <c r="I111" s="24"/>
      <c r="J111" s="24"/>
      <c r="K111" s="27"/>
      <c r="L111" s="133"/>
      <c r="M111" s="26"/>
      <c r="N111" s="26"/>
      <c r="O111" s="26"/>
      <c r="P111" s="26"/>
      <c r="Q111" s="26"/>
      <c r="R111" s="26"/>
    </row>
    <row r="112" spans="1:22" ht="14.1" customHeight="1" x14ac:dyDescent="0.2">
      <c r="A112" s="3"/>
      <c r="B112" s="106" t="s">
        <v>3</v>
      </c>
      <c r="C112" s="26"/>
      <c r="D112" s="26"/>
      <c r="E112" s="26"/>
      <c r="F112" s="26"/>
      <c r="G112" s="26"/>
      <c r="H112" s="26"/>
      <c r="I112" s="26"/>
      <c r="J112" s="26"/>
      <c r="K112" s="86"/>
      <c r="L112" s="133"/>
      <c r="M112" s="26"/>
      <c r="N112" s="26"/>
      <c r="O112" s="26"/>
      <c r="P112" s="26"/>
      <c r="Q112" s="26"/>
      <c r="R112" s="26"/>
      <c r="S112" s="20"/>
      <c r="T112" s="250"/>
      <c r="U112" s="250"/>
      <c r="V112" s="250"/>
    </row>
    <row r="113" spans="1:18" ht="14.1" customHeight="1" x14ac:dyDescent="0.2">
      <c r="A113" s="3"/>
      <c r="B113" s="36"/>
      <c r="C113" s="26"/>
      <c r="D113" s="26"/>
      <c r="E113" s="26"/>
      <c r="F113" s="26"/>
      <c r="G113" s="26"/>
      <c r="H113" s="26"/>
      <c r="I113" s="26"/>
      <c r="J113" s="26"/>
      <c r="K113" s="86"/>
      <c r="L113" s="133"/>
      <c r="M113" s="26"/>
      <c r="N113" s="26"/>
      <c r="O113" s="26"/>
      <c r="P113" s="26"/>
      <c r="Q113" s="26"/>
      <c r="R113" s="26"/>
    </row>
    <row r="114" spans="1:18" ht="14.1" customHeight="1" x14ac:dyDescent="0.2">
      <c r="A114" s="3"/>
      <c r="B114" s="174" t="s">
        <v>2</v>
      </c>
      <c r="C114" s="175"/>
      <c r="D114" s="180" t="s">
        <v>394</v>
      </c>
      <c r="E114" s="181"/>
      <c r="F114" s="26"/>
      <c r="G114" s="178" t="s">
        <v>0</v>
      </c>
      <c r="H114" s="193" t="s">
        <v>268</v>
      </c>
      <c r="I114" s="194"/>
      <c r="J114" s="194"/>
      <c r="K114" s="195"/>
      <c r="L114" s="133"/>
      <c r="M114" s="26"/>
      <c r="N114" s="26"/>
      <c r="O114" s="26"/>
      <c r="P114" s="26"/>
      <c r="Q114" s="26"/>
      <c r="R114" s="26"/>
    </row>
    <row r="115" spans="1:18" ht="14.1" customHeight="1" x14ac:dyDescent="0.2">
      <c r="A115" s="3"/>
      <c r="B115" s="176"/>
      <c r="C115" s="177"/>
      <c r="D115" s="182"/>
      <c r="E115" s="183"/>
      <c r="F115" s="26"/>
      <c r="G115" s="179"/>
      <c r="H115" s="196"/>
      <c r="I115" s="197"/>
      <c r="J115" s="197"/>
      <c r="K115" s="198"/>
      <c r="L115" s="133"/>
      <c r="M115" s="26"/>
      <c r="N115" s="26"/>
      <c r="O115" s="26"/>
      <c r="P115" s="26"/>
      <c r="Q115" s="26"/>
      <c r="R115" s="26"/>
    </row>
    <row r="116" spans="1:18" ht="14.1" customHeight="1" thickBot="1" x14ac:dyDescent="0.25">
      <c r="A116" s="3"/>
      <c r="B116" s="59"/>
      <c r="C116" s="45"/>
      <c r="D116" s="45"/>
      <c r="E116" s="45"/>
      <c r="F116" s="45"/>
      <c r="G116" s="104"/>
      <c r="H116" s="60"/>
      <c r="I116" s="60"/>
      <c r="J116" s="60"/>
      <c r="K116" s="107"/>
      <c r="L116" s="133"/>
      <c r="M116" s="26"/>
      <c r="N116" s="26"/>
      <c r="O116" s="26"/>
      <c r="P116" s="26"/>
      <c r="Q116" s="26"/>
      <c r="R116" s="26"/>
    </row>
    <row r="117" spans="1:18" ht="14.1" customHeight="1" thickBot="1" x14ac:dyDescent="0.25">
      <c r="A117" s="136"/>
      <c r="B117" s="63"/>
      <c r="C117" s="63"/>
      <c r="D117" s="63"/>
      <c r="E117" s="63"/>
      <c r="F117" s="63"/>
      <c r="G117" s="63"/>
      <c r="H117" s="63"/>
      <c r="I117" s="63"/>
      <c r="J117" s="63"/>
      <c r="K117" s="63"/>
      <c r="L117" s="135"/>
      <c r="M117" s="26"/>
      <c r="N117" s="26"/>
      <c r="O117" s="26"/>
      <c r="P117" s="26"/>
      <c r="Q117" s="26"/>
      <c r="R117" s="26"/>
    </row>
    <row r="118" spans="1:18" x14ac:dyDescent="0.2">
      <c r="B118" s="22"/>
      <c r="C118" s="22"/>
      <c r="D118" s="22"/>
      <c r="E118" s="22"/>
      <c r="F118" s="22"/>
      <c r="G118" s="22"/>
      <c r="H118" s="22"/>
      <c r="I118" s="22"/>
      <c r="J118" s="22"/>
      <c r="K118" s="22"/>
      <c r="L118" s="22"/>
      <c r="M118" s="22"/>
      <c r="N118" s="22"/>
      <c r="O118" s="22"/>
      <c r="P118" s="22"/>
      <c r="Q118" s="22"/>
      <c r="R118" s="22"/>
    </row>
    <row r="119" spans="1:18" x14ac:dyDescent="0.2">
      <c r="B119" s="22"/>
      <c r="C119" s="22"/>
      <c r="D119" s="22"/>
      <c r="E119" s="22"/>
      <c r="F119" s="22"/>
      <c r="G119" s="22"/>
      <c r="H119" s="22"/>
      <c r="I119" s="22"/>
      <c r="J119" s="22"/>
      <c r="K119" s="22"/>
      <c r="L119" s="22"/>
      <c r="M119" s="22"/>
      <c r="N119" s="22"/>
      <c r="O119" s="22"/>
      <c r="P119" s="22"/>
      <c r="Q119" s="22"/>
      <c r="R119" s="22"/>
    </row>
  </sheetData>
  <mergeCells count="128">
    <mergeCell ref="B22:K25"/>
    <mergeCell ref="F65:K65"/>
    <mergeCell ref="F66:K66"/>
    <mergeCell ref="F67:K67"/>
    <mergeCell ref="F68:K68"/>
    <mergeCell ref="C58:F58"/>
    <mergeCell ref="G58:K58"/>
    <mergeCell ref="F54:K54"/>
    <mergeCell ref="F29:K29"/>
    <mergeCell ref="F30:K34"/>
    <mergeCell ref="F53:K53"/>
    <mergeCell ref="C45:F45"/>
    <mergeCell ref="G45:K45"/>
    <mergeCell ref="B109:I109"/>
    <mergeCell ref="B28:E28"/>
    <mergeCell ref="B29:E29"/>
    <mergeCell ref="B37:E37"/>
    <mergeCell ref="H88:K88"/>
    <mergeCell ref="H105:K105"/>
    <mergeCell ref="H98:K98"/>
    <mergeCell ref="B82:E82"/>
    <mergeCell ref="B83:E83"/>
    <mergeCell ref="B100:E100"/>
    <mergeCell ref="H93:K93"/>
    <mergeCell ref="F28:K28"/>
    <mergeCell ref="F42:K42"/>
    <mergeCell ref="F43:K43"/>
    <mergeCell ref="F52:K52"/>
    <mergeCell ref="F77:K77"/>
    <mergeCell ref="H82:K82"/>
    <mergeCell ref="F82:G82"/>
    <mergeCell ref="F37:K37"/>
    <mergeCell ref="F40:K40"/>
    <mergeCell ref="G49:K49"/>
    <mergeCell ref="B41:E41"/>
    <mergeCell ref="F41:K41"/>
    <mergeCell ref="B53:E53"/>
    <mergeCell ref="T112:V112"/>
    <mergeCell ref="J10:K10"/>
    <mergeCell ref="C13:E13"/>
    <mergeCell ref="I13:K13"/>
    <mergeCell ref="C14:E14"/>
    <mergeCell ref="I14:K14"/>
    <mergeCell ref="C10:E10"/>
    <mergeCell ref="G10:H10"/>
    <mergeCell ref="C15:E15"/>
    <mergeCell ref="I15:K15"/>
    <mergeCell ref="I16:K16"/>
    <mergeCell ref="C17:E17"/>
    <mergeCell ref="C18:E18"/>
    <mergeCell ref="C19:E19"/>
    <mergeCell ref="C16:E16"/>
    <mergeCell ref="E86:F86"/>
    <mergeCell ref="B86:C86"/>
    <mergeCell ref="B81:D81"/>
    <mergeCell ref="C101:E101"/>
    <mergeCell ref="C102:E102"/>
    <mergeCell ref="C103:E103"/>
    <mergeCell ref="C104:E104"/>
    <mergeCell ref="G18:H18"/>
    <mergeCell ref="B40:E40"/>
    <mergeCell ref="J3:K6"/>
    <mergeCell ref="F4:H4"/>
    <mergeCell ref="F7:H7"/>
    <mergeCell ref="C9:E9"/>
    <mergeCell ref="G9:H9"/>
    <mergeCell ref="J9:K9"/>
    <mergeCell ref="C95:E95"/>
    <mergeCell ref="C98:E98"/>
    <mergeCell ref="H95:K95"/>
    <mergeCell ref="H91:K91"/>
    <mergeCell ref="H94:K94"/>
    <mergeCell ref="B64:E64"/>
    <mergeCell ref="B65:E65"/>
    <mergeCell ref="B66:E66"/>
    <mergeCell ref="B67:E67"/>
    <mergeCell ref="B68:E68"/>
    <mergeCell ref="B76:E76"/>
    <mergeCell ref="B77:E77"/>
    <mergeCell ref="H92:K92"/>
    <mergeCell ref="I18:K18"/>
    <mergeCell ref="F55:K55"/>
    <mergeCell ref="F56:K56"/>
    <mergeCell ref="B42:E42"/>
    <mergeCell ref="C49:F49"/>
    <mergeCell ref="B114:C115"/>
    <mergeCell ref="G114:G115"/>
    <mergeCell ref="D114:E115"/>
    <mergeCell ref="B27:C27"/>
    <mergeCell ref="H87:K87"/>
    <mergeCell ref="C87:E87"/>
    <mergeCell ref="C88:E88"/>
    <mergeCell ref="F88:F95"/>
    <mergeCell ref="C56:E56"/>
    <mergeCell ref="H114:K115"/>
    <mergeCell ref="C52:E52"/>
    <mergeCell ref="C54:E54"/>
    <mergeCell ref="C90:E94"/>
    <mergeCell ref="C105:E105"/>
    <mergeCell ref="H101:K101"/>
    <mergeCell ref="H102:K102"/>
    <mergeCell ref="H103:K103"/>
    <mergeCell ref="H104:K104"/>
    <mergeCell ref="B106:B107"/>
    <mergeCell ref="C106:E107"/>
    <mergeCell ref="F83:G83"/>
    <mergeCell ref="H83:K83"/>
    <mergeCell ref="H76:K76"/>
    <mergeCell ref="F76:G76"/>
    <mergeCell ref="P58:Q58"/>
    <mergeCell ref="C59:F59"/>
    <mergeCell ref="G59:K59"/>
    <mergeCell ref="P59:Q59"/>
    <mergeCell ref="C60:F60"/>
    <mergeCell ref="G60:K60"/>
    <mergeCell ref="C61:F61"/>
    <mergeCell ref="G61:K61"/>
    <mergeCell ref="C62:F62"/>
    <mergeCell ref="G62:K62"/>
    <mergeCell ref="P45:Q45"/>
    <mergeCell ref="C46:F46"/>
    <mergeCell ref="G46:K46"/>
    <mergeCell ref="P46:Q46"/>
    <mergeCell ref="C47:F47"/>
    <mergeCell ref="G47:K47"/>
    <mergeCell ref="C48:F48"/>
    <mergeCell ref="G48:K48"/>
    <mergeCell ref="B43:E43"/>
  </mergeCells>
  <conditionalFormatting sqref="B109">
    <cfRule type="expression" dxfId="16" priority="10">
      <formula>$B$109="This delivery may require a tail lift, which can incur additional costs, please speak to your sales rep"</formula>
    </cfRule>
  </conditionalFormatting>
  <conditionalFormatting sqref="B65:F68">
    <cfRule type="expression" dxfId="15" priority="32">
      <formula>AND($C$17="Hardback cover-for-case (with dust jacket)")</formula>
    </cfRule>
    <cfRule type="expression" dxfId="14" priority="33">
      <formula>AND($C$17="Hardback cover-for-case (no dust jacket)")</formula>
    </cfRule>
  </conditionalFormatting>
  <conditionalFormatting sqref="B40:K43 B45:K49">
    <cfRule type="expression" dxfId="13" priority="8">
      <formula>$C$17="Unjacketed hardback (cloth bound)"</formula>
    </cfRule>
    <cfRule type="expression" dxfId="12" priority="9" stopIfTrue="1">
      <formula>$C$17="Hardback with dust jacket"</formula>
    </cfRule>
  </conditionalFormatting>
  <conditionalFormatting sqref="B52:K54 B55 F55:K55 B56:K56 B58:K62">
    <cfRule type="expression" dxfId="11" priority="18">
      <formula>$C$17="Unjacketed Hardback (cloth bound)"</formula>
    </cfRule>
    <cfRule type="expression" dxfId="10" priority="34">
      <formula>AND($C$17="Hardback cover-for-case (no dust jacket)")</formula>
    </cfRule>
  </conditionalFormatting>
  <conditionalFormatting sqref="F54">
    <cfRule type="expression" dxfId="6" priority="1">
      <formula>#REF!="The bulk of the book is below or above the threshold"</formula>
    </cfRule>
    <cfRule type="expression" dxfId="5" priority="2">
      <formula>0</formula>
    </cfRule>
  </conditionalFormatting>
  <conditionalFormatting sqref="H88 C98:E98 H98">
    <cfRule type="expression" dxfId="4" priority="14">
      <formula>$M$13="Please check quantity for each address matches total quantity required"</formula>
    </cfRule>
  </conditionalFormatting>
  <conditionalFormatting sqref="H76:K76">
    <cfRule type="expression" dxfId="3" priority="4">
      <formula>OR($F$76="Plain (cream/white) ", $F$76="None")</formula>
    </cfRule>
  </conditionalFormatting>
  <conditionalFormatting sqref="H114:K115">
    <cfRule type="expression" dxfId="2" priority="3">
      <formula>$M$13="Please check quantity for each address matches total quantity required"</formula>
    </cfRule>
  </conditionalFormatting>
  <conditionalFormatting sqref="I13:K13">
    <cfRule type="expression" dxfId="1" priority="46">
      <formula>SUM($H$88+$C$98+$H$98)&lt;&gt;I13</formula>
    </cfRule>
  </conditionalFormatting>
  <conditionalFormatting sqref="J3:K6">
    <cfRule type="containsText" dxfId="0" priority="30" operator="containsText" text="Not">
      <formula>NOT(ISERROR(SEARCH("Not",J3)))</formula>
    </cfRule>
  </conditionalFormatting>
  <hyperlinks>
    <hyperlink ref="C85" r:id="rId1" display="https://www.clays.co.uk/marker-ribbons/" xr:uid="{9BA5489A-58C7-4D07-9C95-5C7FEA0DC0DD}"/>
    <hyperlink ref="E85" r:id="rId2" display="https://www.clays.co.uk/head-tail-bands/" xr:uid="{1975A33E-264C-4DCA-B31D-454D23D67696}"/>
    <hyperlink ref="C79" r:id="rId3" display="https://www.clays.co.uk/wibalin-endpapers/" xr:uid="{B747DB32-916A-4333-AF1D-826B10647587}"/>
    <hyperlink ref="C73" r:id="rId4" display="https://www.clays.co.uk/wibalin-endpapers/" xr:uid="{698D2EF1-9DD6-4F5B-9600-EC41BE6ABF55}"/>
  </hyperlinks>
  <pageMargins left="0.25" right="0.25" top="0.75" bottom="0.75" header="0.3" footer="0.3"/>
  <pageSetup paperSize="9" fitToHeight="0" orientation="portrait" r:id="rId5"/>
  <legacyDrawing r:id="rId6"/>
  <extLst>
    <ext xmlns:x14="http://schemas.microsoft.com/office/spreadsheetml/2009/9/main" uri="{78C0D931-6437-407d-A8EE-F0AAD7539E65}">
      <x14:conditionalFormattings>
        <x14:conditionalFormatting xmlns:xm="http://schemas.microsoft.com/office/excel/2006/main">
          <x14:cfRule type="expression" priority="28" id="{1EACFF05-6157-4795-AD5E-3267DB92977A}">
            <xm:f>'HBK Dropdowns'!$J$29=FALSE</xm:f>
            <x14:dxf>
              <font>
                <color rgb="FFFF0000"/>
              </font>
            </x14:dxf>
          </x14:cfRule>
          <xm:sqref>C52:E52</xm:sqref>
        </x14:conditionalFormatting>
        <x14:conditionalFormatting xmlns:xm="http://schemas.microsoft.com/office/excel/2006/main">
          <x14:cfRule type="expression" priority="25" id="{879E3DA4-8842-419B-9261-D49891BEAD66}">
            <xm:f>'HBK Dropdowns'!$J$35=FALSE</xm:f>
            <x14:dxf>
              <font>
                <color rgb="FFFF0000"/>
              </font>
            </x14:dxf>
          </x14:cfRule>
          <xm:sqref>C54:E54</xm:sqref>
        </x14:conditionalFormatting>
        <x14:conditionalFormatting xmlns:xm="http://schemas.microsoft.com/office/excel/2006/main">
          <x14:cfRule type="expression" priority="24" id="{AA1571D1-77B0-4023-A6E5-31BA07F4965A}">
            <xm:f>'HBK Dropdowns'!$J$42=FALSE</xm:f>
            <x14:dxf>
              <font>
                <color rgb="FFFF0000"/>
              </font>
            </x14:dxf>
          </x14:cfRule>
          <xm:sqref>C56:E56</xm:sqref>
        </x14:conditionalFormatting>
      </x14:conditionalFormattings>
    </ext>
    <ext xmlns:x14="http://schemas.microsoft.com/office/spreadsheetml/2009/9/main" uri="{CCE6A557-97BC-4b89-ADB6-D9C93CAAB3DF}">
      <x14:dataValidations xmlns:xm="http://schemas.microsoft.com/office/excel/2006/main" count="32">
        <x14:dataValidation type="list" allowBlank="1" showInputMessage="1" showErrorMessage="1" xr:uid="{DFEEF373-C07C-412A-9B0E-7F1AE726650D}">
          <x14:formula1>
            <xm:f>'HBK Dropdowns'!$Q$3:$Q$7</xm:f>
          </x14:formula1>
          <xm:sqref>C88:E88</xm:sqref>
        </x14:dataValidation>
        <x14:dataValidation type="list" allowBlank="1" showInputMessage="1" showErrorMessage="1" xr:uid="{4E580A06-08A2-4261-85CF-3E74D68B3A20}">
          <x14:formula1>
            <xm:f>'HBK Dropdowns'!$B$3:$B$7</xm:f>
          </x14:formula1>
          <xm:sqref>C15:E15</xm:sqref>
        </x14:dataValidation>
        <x14:dataValidation type="list" allowBlank="1" showInputMessage="1" showErrorMessage="1" xr:uid="{AE73280C-C00D-421B-A935-B13BC81701FF}">
          <x14:formula1>
            <xm:f>'HBK Dropdowns'!$V$3:$V$6</xm:f>
          </x14:formula1>
          <xm:sqref>D114:E115</xm:sqref>
        </x14:dataValidation>
        <x14:dataValidation type="list" allowBlank="1" showInputMessage="1" showErrorMessage="1" xr:uid="{8D35BD81-6386-473A-B0D5-B0528036C39E}">
          <x14:formula1>
            <xm:f>_xlfn.ANCHORARRAY('HBK Dropdowns'!$Q$41)</xm:f>
          </x14:formula1>
          <xm:sqref>F65</xm:sqref>
        </x14:dataValidation>
        <x14:dataValidation type="list" allowBlank="1" showInputMessage="1" showErrorMessage="1" xr:uid="{CF88245D-24F9-4170-8933-9B84311E59C8}">
          <x14:formula1>
            <xm:f>_xlfn.ANCHORARRAY('HBK Dropdowns'!$Q$48)</xm:f>
          </x14:formula1>
          <xm:sqref>F66</xm:sqref>
        </x14:dataValidation>
        <x14:dataValidation type="list" allowBlank="1" showInputMessage="1" showErrorMessage="1" xr:uid="{0D4674B8-ED14-45A7-B99B-BCFA5E2D51EF}">
          <x14:formula1>
            <xm:f>'HBK Dropdowns'!$C$88:$C$93</xm:f>
          </x14:formula1>
          <xm:sqref>C18:E18</xm:sqref>
        </x14:dataValidation>
        <x14:dataValidation type="list" allowBlank="1" showInputMessage="1" showErrorMessage="1" xr:uid="{CD93ADB0-952C-4668-90EF-59912B836671}">
          <x14:formula1>
            <xm:f>'HBK Dropdowns'!$B$19:$B$70</xm:f>
          </x14:formula1>
          <xm:sqref>D27:E27</xm:sqref>
        </x14:dataValidation>
        <x14:dataValidation type="list" allowBlank="1" showInputMessage="1" showErrorMessage="1" xr:uid="{89BCEB3E-03CC-4D49-BDFC-11B2D5F7233F}">
          <x14:formula1>
            <xm:f>'HBK Dropdowns'!$B$74:$B$79</xm:f>
          </x14:formula1>
          <xm:sqref>I15:K15</xm:sqref>
        </x14:dataValidation>
        <x14:dataValidation type="list" allowBlank="1" showInputMessage="1" showErrorMessage="1" xr:uid="{354AEA7C-7777-48D7-AC4F-2B3CA52F87C2}">
          <x14:formula1>
            <xm:f>'HBK Dropdowns'!$B$82:$B$86</xm:f>
          </x14:formula1>
          <xm:sqref>I16:K16</xm:sqref>
        </x14:dataValidation>
        <x14:dataValidation type="list" allowBlank="1" showInputMessage="1" showErrorMessage="1" xr:uid="{3800077E-57DC-4F3C-9E19-CEB9D89C5366}">
          <x14:formula1>
            <xm:f>'HBK Dropdowns'!$B$18:$B$71</xm:f>
          </x14:formula1>
          <xm:sqref>C19:E19</xm:sqref>
        </x14:dataValidation>
        <x14:dataValidation type="list" allowBlank="1" showInputMessage="1" showErrorMessage="1" xr:uid="{37051C18-94CC-4396-A8DE-A6E1AA0B806E}">
          <x14:formula1>
            <xm:f>'HBK Dropdowns'!$B$10:$B$15</xm:f>
          </x14:formula1>
          <xm:sqref>C17:E17</xm:sqref>
        </x14:dataValidation>
        <x14:dataValidation type="list" allowBlank="1" showInputMessage="1" showErrorMessage="1" xr:uid="{34073601-C829-4FAB-9BBE-E417AF585881}">
          <x14:formula1>
            <xm:f>'HBK Dropdowns'!$N$3:$N$8</xm:f>
          </x14:formula1>
          <xm:sqref>F76</xm:sqref>
        </x14:dataValidation>
        <x14:dataValidation type="list" allowBlank="1" showInputMessage="1" showErrorMessage="1" xr:uid="{E747863B-1F79-41E4-8EFF-6927E496D197}">
          <x14:formula1>
            <xm:f>'HBK Dropdowns'!$N$49:$N$52</xm:f>
          </x14:formula1>
          <xm:sqref>F82</xm:sqref>
        </x14:dataValidation>
        <x14:dataValidation type="list" allowBlank="1" showInputMessage="1" showErrorMessage="1" xr:uid="{A8C56AA0-636D-408B-A01A-69A466DE0F3D}">
          <x14:formula1>
            <xm:f>'HBK Dropdowns'!$V$10:$V$12</xm:f>
          </x14:formula1>
          <xm:sqref>C106</xm:sqref>
        </x14:dataValidation>
        <x14:dataValidation type="list" allowBlank="1" showInputMessage="1" showErrorMessage="1" xr:uid="{AFAE47EC-3874-43B0-BAF6-9E6C54FA9C0A}">
          <x14:formula1>
            <xm:f>'HBK Dropdowns'!$R$22:$R$24</xm:f>
          </x14:formula1>
          <xm:sqref>F42</xm:sqref>
        </x14:dataValidation>
        <x14:dataValidation type="list" allowBlank="1" showInputMessage="1" showErrorMessage="1" xr:uid="{53DB6573-A286-4F64-8663-0B8199C4DAA8}">
          <x14:formula1>
            <xm:f>'HBK Dropdowns'!$N$96:$N$99</xm:f>
          </x14:formula1>
          <xm:sqref>F83</xm:sqref>
        </x14:dataValidation>
        <x14:dataValidation type="list" allowBlank="1" showInputMessage="1" showErrorMessage="1" xr:uid="{EB39727A-6AEF-4481-961E-DAA64CCA7A2D}">
          <x14:formula1>
            <xm:f>'HBK Dropdowns'!$N$55:$N$93</xm:f>
          </x14:formula1>
          <xm:sqref>H82</xm:sqref>
        </x14:dataValidation>
        <x14:dataValidation type="list" allowBlank="1" showInputMessage="1" showErrorMessage="1" xr:uid="{2881883C-9852-470B-8FB0-A00BB87FC261}">
          <x14:formula1>
            <xm:f>'HBK Dropdowns'!$N$102:$N$124</xm:f>
          </x14:formula1>
          <xm:sqref>H83</xm:sqref>
        </x14:dataValidation>
        <x14:dataValidation type="list" allowBlank="1" showInputMessage="1" showErrorMessage="1" xr:uid="{962B56F7-ADEB-4AFF-ADBE-7D997E7A2DB5}">
          <x14:formula1>
            <xm:f>'HBK Dropdowns'!$H$3:$H$12</xm:f>
          </x14:formula1>
          <xm:sqref>F28</xm:sqref>
        </x14:dataValidation>
        <x14:dataValidation type="list" allowBlank="1" showInputMessage="1" showErrorMessage="1" xr:uid="{D33958FD-CCA0-4E9B-801A-418388C233EB}">
          <x14:formula1>
            <xm:f>'HBK Dropdowns'!$H$15:$H$25</xm:f>
          </x14:formula1>
          <xm:sqref>F37</xm:sqref>
        </x14:dataValidation>
        <x14:dataValidation type="list" allowBlank="1" showInputMessage="1" showErrorMessage="1" xr:uid="{A6EBFC1A-D3ED-4120-B27E-2A5D88ABD333}">
          <x14:formula1>
            <xm:f>'HBK Dropdowns'!$R$30:$R$37</xm:f>
          </x14:formula1>
          <xm:sqref>F43</xm:sqref>
        </x14:dataValidation>
        <x14:dataValidation type="list" allowBlank="1" showInputMessage="1" showErrorMessage="1" xr:uid="{9038F1E0-7D84-4B2F-9093-4FC768DFDF83}">
          <x14:formula1>
            <xm:f>'HBK Dropdowns'!$R$15:$R$18</xm:f>
          </x14:formula1>
          <xm:sqref>F40</xm:sqref>
        </x14:dataValidation>
        <x14:dataValidation type="list" allowBlank="1" showInputMessage="1" showErrorMessage="1" xr:uid="{407729D5-0D12-4983-A723-24CE4B1E8D38}">
          <x14:formula1>
            <xm:f>'HBK Dropdowns'!$Q$15:$Q$18</xm:f>
          </x14:formula1>
          <xm:sqref>F52</xm:sqref>
        </x14:dataValidation>
        <x14:dataValidation type="list" allowBlank="1" showInputMessage="1" showErrorMessage="1" xr:uid="{98F31386-CF2A-4370-BE65-61AD85A47989}">
          <x14:formula1>
            <xm:f>'HBK Dropdowns'!$Q$22:$Q$26</xm:f>
          </x14:formula1>
          <xm:sqref>F55</xm:sqref>
        </x14:dataValidation>
        <x14:dataValidation type="list" allowBlank="1" showInputMessage="1" showErrorMessage="1" xr:uid="{4A8FAA35-C66B-486B-A12D-A25FB3B5C6DF}">
          <x14:formula1>
            <xm:f>'HBK Dropdowns'!$Q$30:$Q$37</xm:f>
          </x14:formula1>
          <xm:sqref>F56</xm:sqref>
        </x14:dataValidation>
        <x14:dataValidation type="list" allowBlank="1" showInputMessage="1" showErrorMessage="1" xr:uid="{6654E7CA-DB9F-4A84-9223-4420833CD40B}">
          <x14:formula1>
            <xm:f>'HBK Dropdowns'!$V$22:$V$26</xm:f>
          </x14:formula1>
          <xm:sqref>G78:G79 F77</xm:sqref>
        </x14:dataValidation>
        <x14:dataValidation type="list" allowBlank="1" showInputMessage="1" showErrorMessage="1" xr:uid="{2515D397-5EAD-403D-88A4-187AB9C797C5}">
          <x14:formula1>
            <xm:f>_xlfn.ANCHORARRAY('HBK Dropdowns'!$Q$89)</xm:f>
          </x14:formula1>
          <xm:sqref>F67</xm:sqref>
        </x14:dataValidation>
        <x14:dataValidation type="list" allowBlank="1" showInputMessage="1" showErrorMessage="1" xr:uid="{F98616B1-D22A-4A9E-8C1A-FE81703B382B}">
          <x14:formula1>
            <xm:f>_xlfn.ANCHORARRAY('HBK Dropdowns'!$Q$99)</xm:f>
          </x14:formula1>
          <xm:sqref>G69 F68</xm:sqref>
        </x14:dataValidation>
        <x14:dataValidation type="list" allowBlank="1" showInputMessage="1" showErrorMessage="1" xr:uid="{8FA85CD0-3EE1-4F4B-84FE-AD6B17E76002}">
          <x14:formula1>
            <xm:f>_xlfn.ANCHORARRAY('HBK Dropdowns'!$V$30)</xm:f>
          </x14:formula1>
          <xm:sqref>H76:K76</xm:sqref>
        </x14:dataValidation>
        <x14:dataValidation type="list" allowBlank="1" showInputMessage="1" showErrorMessage="1" xr:uid="{4354C8FA-3B49-4272-8267-776BA0994788}">
          <x14:formula1>
            <xm:f>'HBK Dropdowns'!$V$16:$V$17</xm:f>
          </x14:formula1>
          <xm:sqref>F29</xm:sqref>
        </x14:dataValidation>
        <x14:dataValidation type="list" allowBlank="1" showInputMessage="1" showErrorMessage="1" xr:uid="{B52679DE-3157-4ADE-AA93-355E9B96B54D}">
          <x14:formula1>
            <xm:f>_xlfn.ANCHORARRAY('HBK Dropdowns'!$Q$54)</xm:f>
          </x14:formula1>
          <xm:sqref>C46:F46 C47:F47 C48:F48 C49:F49</xm:sqref>
        </x14:dataValidation>
        <x14:dataValidation type="list" allowBlank="1" showInputMessage="1" showErrorMessage="1" xr:uid="{BD4B461D-4201-4186-8BA9-2E60ABB41BA4}">
          <x14:formula1>
            <xm:f>_xlfn.ANCHORARRAY('HBK Dropdowns'!$Q$67)</xm:f>
          </x14:formula1>
          <xm:sqref>C59:F59 C60:F60 C61:F61 C62:F62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F542-F2A0-490E-8C3A-4F7B8EDEBEC7}">
  <dimension ref="B2:X167"/>
  <sheetViews>
    <sheetView topLeftCell="B1" workbookViewId="0">
      <selection activeCell="R16" sqref="R16"/>
    </sheetView>
  </sheetViews>
  <sheetFormatPr defaultRowHeight="15" x14ac:dyDescent="0.25"/>
  <cols>
    <col min="2" max="2" width="40.140625" bestFit="1" customWidth="1"/>
    <col min="17" max="17" width="35.85546875" bestFit="1" customWidth="1"/>
    <col min="18" max="18" width="32.85546875" bestFit="1" customWidth="1"/>
  </cols>
  <sheetData>
    <row r="2" spans="2:24" x14ac:dyDescent="0.25">
      <c r="B2" s="10" t="s">
        <v>93</v>
      </c>
      <c r="H2" s="10" t="s">
        <v>92</v>
      </c>
      <c r="N2" s="10" t="s">
        <v>163</v>
      </c>
      <c r="Q2" s="10" t="s">
        <v>260</v>
      </c>
      <c r="V2" s="10" t="s">
        <v>261</v>
      </c>
    </row>
    <row r="3" spans="2:24" x14ac:dyDescent="0.25">
      <c r="B3" t="s">
        <v>394</v>
      </c>
      <c r="H3" t="s">
        <v>394</v>
      </c>
      <c r="N3" t="s">
        <v>394</v>
      </c>
      <c r="Q3" t="s">
        <v>394</v>
      </c>
      <c r="V3" t="s">
        <v>394</v>
      </c>
    </row>
    <row r="4" spans="2:24" x14ac:dyDescent="0.25">
      <c r="B4" t="s">
        <v>37</v>
      </c>
      <c r="H4" t="s">
        <v>91</v>
      </c>
      <c r="K4">
        <v>115</v>
      </c>
      <c r="N4" t="s">
        <v>79</v>
      </c>
      <c r="Q4" t="s">
        <v>262</v>
      </c>
      <c r="V4" t="s">
        <v>1</v>
      </c>
    </row>
    <row r="5" spans="2:24" x14ac:dyDescent="0.25">
      <c r="B5" t="s">
        <v>90</v>
      </c>
      <c r="H5" t="s">
        <v>89</v>
      </c>
      <c r="K5">
        <v>80</v>
      </c>
      <c r="N5" t="s">
        <v>160</v>
      </c>
      <c r="Q5" t="s">
        <v>263</v>
      </c>
      <c r="V5" t="s">
        <v>200</v>
      </c>
    </row>
    <row r="6" spans="2:24" x14ac:dyDescent="0.25">
      <c r="B6" t="s">
        <v>88</v>
      </c>
      <c r="H6" t="s">
        <v>87</v>
      </c>
      <c r="K6">
        <v>80</v>
      </c>
      <c r="N6" t="s">
        <v>161</v>
      </c>
      <c r="Q6" t="s">
        <v>14</v>
      </c>
      <c r="V6" t="s">
        <v>282</v>
      </c>
    </row>
    <row r="7" spans="2:24" x14ac:dyDescent="0.25">
      <c r="B7" t="s">
        <v>282</v>
      </c>
      <c r="H7" t="s">
        <v>86</v>
      </c>
      <c r="K7">
        <v>106</v>
      </c>
      <c r="N7" t="s">
        <v>162</v>
      </c>
      <c r="Q7" t="s">
        <v>285</v>
      </c>
    </row>
    <row r="8" spans="2:24" x14ac:dyDescent="0.25">
      <c r="H8" t="s">
        <v>84</v>
      </c>
      <c r="K8">
        <v>106</v>
      </c>
      <c r="N8" t="s">
        <v>282</v>
      </c>
    </row>
    <row r="9" spans="2:24" x14ac:dyDescent="0.25">
      <c r="B9" s="10" t="s">
        <v>85</v>
      </c>
      <c r="H9" t="s">
        <v>83</v>
      </c>
      <c r="K9">
        <v>138</v>
      </c>
      <c r="V9" s="313" t="s">
        <v>334</v>
      </c>
      <c r="W9" s="313"/>
      <c r="X9" s="313"/>
    </row>
    <row r="10" spans="2:24" x14ac:dyDescent="0.25">
      <c r="B10" t="s">
        <v>394</v>
      </c>
      <c r="C10" t="b">
        <f>IF('PO HBK'!C$17='HBK Dropdowns'!B10, TRUE, FALSE)</f>
        <v>1</v>
      </c>
      <c r="H10" t="s">
        <v>82</v>
      </c>
      <c r="K10">
        <v>98</v>
      </c>
      <c r="N10" s="10" t="s">
        <v>164</v>
      </c>
      <c r="V10" t="s">
        <v>394</v>
      </c>
    </row>
    <row r="11" spans="2:24" x14ac:dyDescent="0.25">
      <c r="B11" t="s">
        <v>319</v>
      </c>
      <c r="C11" t="b">
        <f>IF('PO HBK'!C$17='HBK Dropdowns'!B11, TRUE, FALSE)</f>
        <v>0</v>
      </c>
      <c r="H11" t="s">
        <v>81</v>
      </c>
      <c r="K11">
        <v>140</v>
      </c>
      <c r="N11" t="s">
        <v>394</v>
      </c>
      <c r="O11" t="b">
        <f>TRUE</f>
        <v>1</v>
      </c>
      <c r="V11" t="s">
        <v>1</v>
      </c>
    </row>
    <row r="12" spans="2:24" x14ac:dyDescent="0.25">
      <c r="B12" t="s">
        <v>333</v>
      </c>
      <c r="C12" t="b">
        <f>IF('PO HBK'!C$17='HBK Dropdowns'!B12, TRUE, FALSE)</f>
        <v>0</v>
      </c>
      <c r="H12" t="s">
        <v>284</v>
      </c>
      <c r="N12" t="s">
        <v>165</v>
      </c>
      <c r="O12" t="b">
        <f>'PO HBK'!$F$76="Standard Coloured"</f>
        <v>0</v>
      </c>
      <c r="V12" t="s">
        <v>335</v>
      </c>
    </row>
    <row r="13" spans="2:24" x14ac:dyDescent="0.25">
      <c r="B13" t="s">
        <v>318</v>
      </c>
      <c r="C13" t="b">
        <f>IF('PO HBK'!C$17='HBK Dropdowns'!B13, TRUE, FALSE)</f>
        <v>0</v>
      </c>
      <c r="N13" t="s">
        <v>166</v>
      </c>
      <c r="O13" t="b">
        <f>'PO HBK'!$F$76="Standard Coloured"</f>
        <v>0</v>
      </c>
      <c r="Q13" t="s">
        <v>297</v>
      </c>
    </row>
    <row r="14" spans="2:24" x14ac:dyDescent="0.25">
      <c r="B14" t="s">
        <v>315</v>
      </c>
      <c r="C14" t="b">
        <f>IF('PO HBK'!C$17='HBK Dropdowns'!B14, TRUE, FALSE)</f>
        <v>0</v>
      </c>
      <c r="H14" s="10" t="s">
        <v>80</v>
      </c>
      <c r="N14" t="s">
        <v>167</v>
      </c>
      <c r="O14" t="b">
        <f>'PO HBK'!$F$76="Standard Coloured"</f>
        <v>0</v>
      </c>
      <c r="Q14" t="s">
        <v>321</v>
      </c>
      <c r="R14" t="s">
        <v>295</v>
      </c>
    </row>
    <row r="15" spans="2:24" x14ac:dyDescent="0.25">
      <c r="B15" t="s">
        <v>282</v>
      </c>
      <c r="H15" t="s">
        <v>394</v>
      </c>
      <c r="N15" t="s">
        <v>168</v>
      </c>
      <c r="O15" t="b">
        <f>'PO HBK'!$F$76="Standard Coloured"</f>
        <v>0</v>
      </c>
      <c r="Q15" t="str" cm="1">
        <f t="array" ref="Q15">_xlfn._xlws.FILTER($G$28:$G$31, J$28:J$31, "")</f>
        <v>Please select specification here</v>
      </c>
      <c r="R15" t="str" cm="1">
        <f t="array" ref="R15">_xlfn._xlws.FILTER($H$28:$H$31, K$28:K$31, "")</f>
        <v>Please select specification here</v>
      </c>
      <c r="V15" s="10" t="s">
        <v>340</v>
      </c>
    </row>
    <row r="16" spans="2:24" x14ac:dyDescent="0.25">
      <c r="H16" t="s">
        <v>79</v>
      </c>
      <c r="N16" t="s">
        <v>169</v>
      </c>
      <c r="O16" t="b">
        <f>'PO HBK'!$F$76="Standard Coloured"</f>
        <v>0</v>
      </c>
      <c r="V16" t="s">
        <v>404</v>
      </c>
    </row>
    <row r="17" spans="2:22" x14ac:dyDescent="0.25">
      <c r="B17" s="10" t="s">
        <v>283</v>
      </c>
      <c r="H17" t="s">
        <v>286</v>
      </c>
      <c r="N17" t="s">
        <v>170</v>
      </c>
      <c r="O17" t="b">
        <f>'PO HBK'!$F$76="Standard Coloured"</f>
        <v>0</v>
      </c>
      <c r="V17" t="s">
        <v>405</v>
      </c>
    </row>
    <row r="18" spans="2:22" x14ac:dyDescent="0.25">
      <c r="B18" t="s">
        <v>394</v>
      </c>
      <c r="H18" t="s">
        <v>290</v>
      </c>
      <c r="N18" t="s">
        <v>171</v>
      </c>
      <c r="O18" t="b">
        <f>'PO HBK'!$F$76="Standard Coloured"</f>
        <v>0</v>
      </c>
    </row>
    <row r="19" spans="2:22" x14ac:dyDescent="0.25">
      <c r="B19">
        <v>64</v>
      </c>
      <c r="H19" t="s">
        <v>288</v>
      </c>
      <c r="N19" t="s">
        <v>172</v>
      </c>
      <c r="O19" t="b">
        <f>'PO HBK'!$F$76="Standard Coloured"</f>
        <v>0</v>
      </c>
    </row>
    <row r="20" spans="2:22" x14ac:dyDescent="0.25">
      <c r="B20">
        <v>80</v>
      </c>
      <c r="H20" t="s">
        <v>289</v>
      </c>
      <c r="N20" t="s">
        <v>173</v>
      </c>
      <c r="O20" t="b">
        <f>'PO HBK'!$F$76="Standard Coloured"</f>
        <v>0</v>
      </c>
      <c r="Q20" t="s">
        <v>298</v>
      </c>
    </row>
    <row r="21" spans="2:22" x14ac:dyDescent="0.25">
      <c r="B21">
        <v>96</v>
      </c>
      <c r="H21" t="s">
        <v>287</v>
      </c>
      <c r="N21" t="s">
        <v>174</v>
      </c>
      <c r="O21" t="b">
        <f>'PO HBK'!$F$76="Standard Coloured"</f>
        <v>0</v>
      </c>
      <c r="Q21" t="s">
        <v>321</v>
      </c>
      <c r="R21" t="s">
        <v>295</v>
      </c>
      <c r="V21" s="10" t="s">
        <v>344</v>
      </c>
    </row>
    <row r="22" spans="2:22" x14ac:dyDescent="0.25">
      <c r="B22">
        <v>112</v>
      </c>
      <c r="H22" t="s">
        <v>292</v>
      </c>
      <c r="N22" t="s">
        <v>175</v>
      </c>
      <c r="O22" t="b">
        <f>'PO HBK'!$F$76="Standard Coloured"</f>
        <v>0</v>
      </c>
      <c r="Q22" t="str" cm="1">
        <f t="array" ref="Q22">_xlfn._xlws.FILTER($H$34:$H$38, J$34:J$38, "")</f>
        <v>Please select specification here</v>
      </c>
      <c r="R22" t="str" cm="1">
        <f t="array" ref="R22">_xlfn._xlws.FILTER($H$51:$H$53,I$51:I$53, "")</f>
        <v>Please select specification here</v>
      </c>
      <c r="V22" t="s">
        <v>394</v>
      </c>
    </row>
    <row r="23" spans="2:22" x14ac:dyDescent="0.25">
      <c r="B23">
        <v>128</v>
      </c>
      <c r="H23" t="s">
        <v>291</v>
      </c>
      <c r="N23" t="s">
        <v>176</v>
      </c>
      <c r="O23" t="b">
        <f>'PO HBK'!$F$76="Standard Coloured"</f>
        <v>0</v>
      </c>
      <c r="V23" s="12" t="s">
        <v>74</v>
      </c>
    </row>
    <row r="24" spans="2:22" x14ac:dyDescent="0.25">
      <c r="B24">
        <v>144</v>
      </c>
      <c r="H24" t="s">
        <v>293</v>
      </c>
      <c r="N24" t="s">
        <v>177</v>
      </c>
      <c r="O24" t="b">
        <f>'PO HBK'!$F$76="Standard Coloured"</f>
        <v>0</v>
      </c>
      <c r="V24" s="12" t="s">
        <v>78</v>
      </c>
    </row>
    <row r="25" spans="2:22" x14ac:dyDescent="0.25">
      <c r="B25">
        <v>160</v>
      </c>
      <c r="H25" t="s">
        <v>282</v>
      </c>
      <c r="N25" t="s">
        <v>178</v>
      </c>
      <c r="O25" t="b">
        <f>'PO HBK'!$F$76="Standard Coloured"</f>
        <v>0</v>
      </c>
      <c r="Q25" s="12"/>
      <c r="V25" s="12" t="s">
        <v>77</v>
      </c>
    </row>
    <row r="26" spans="2:22" x14ac:dyDescent="0.25">
      <c r="B26">
        <v>176</v>
      </c>
      <c r="N26" t="s">
        <v>179</v>
      </c>
      <c r="O26" t="b">
        <f>'PO HBK'!$F$76="Standard Coloured"</f>
        <v>0</v>
      </c>
      <c r="V26" s="12" t="s">
        <v>345</v>
      </c>
    </row>
    <row r="27" spans="2:22" x14ac:dyDescent="0.25">
      <c r="B27">
        <v>192</v>
      </c>
      <c r="H27" s="13" t="s">
        <v>320</v>
      </c>
      <c r="J27" t="s">
        <v>321</v>
      </c>
      <c r="K27" t="s">
        <v>295</v>
      </c>
      <c r="N27" t="s">
        <v>180</v>
      </c>
      <c r="O27" t="b">
        <f>'PO HBK'!$F$76="Standard Coloured"</f>
        <v>0</v>
      </c>
    </row>
    <row r="28" spans="2:22" x14ac:dyDescent="0.25">
      <c r="B28">
        <v>208</v>
      </c>
      <c r="G28" t="s">
        <v>394</v>
      </c>
      <c r="H28" t="s">
        <v>394</v>
      </c>
      <c r="J28" t="b">
        <f>TRUE</f>
        <v>1</v>
      </c>
      <c r="K28" t="b">
        <f>TRUE</f>
        <v>1</v>
      </c>
      <c r="N28" t="s">
        <v>181</v>
      </c>
      <c r="O28" t="b">
        <f>'PO HBK'!$F$76="Standard Coloured"</f>
        <v>0</v>
      </c>
      <c r="Q28" t="s">
        <v>299</v>
      </c>
    </row>
    <row r="29" spans="2:22" x14ac:dyDescent="0.25">
      <c r="B29">
        <v>224</v>
      </c>
      <c r="G29" t="s">
        <v>470</v>
      </c>
      <c r="H29" t="s">
        <v>316</v>
      </c>
      <c r="J29" t="b">
        <f>OR($C$11,$C$13)</f>
        <v>0</v>
      </c>
      <c r="K29" t="b">
        <f>OR($C$12,$C$13)</f>
        <v>0</v>
      </c>
      <c r="N29" t="s">
        <v>182</v>
      </c>
      <c r="O29" t="b">
        <f>'PO HBK'!$F$76="Standard Coloured"</f>
        <v>0</v>
      </c>
      <c r="Q29" t="s">
        <v>321</v>
      </c>
      <c r="R29" t="s">
        <v>295</v>
      </c>
      <c r="V29" s="12" t="s">
        <v>391</v>
      </c>
    </row>
    <row r="30" spans="2:22" x14ac:dyDescent="0.25">
      <c r="B30">
        <v>240</v>
      </c>
      <c r="G30" t="s">
        <v>76</v>
      </c>
      <c r="H30" t="s">
        <v>76</v>
      </c>
      <c r="J30" t="b">
        <f>OR($C$11,$C$13)</f>
        <v>0</v>
      </c>
      <c r="K30" t="b">
        <f>OR($C$12,$C$13)</f>
        <v>0</v>
      </c>
      <c r="N30" t="s">
        <v>183</v>
      </c>
      <c r="O30" t="b">
        <f>'PO HBK'!$F$76="Standard Coloured"</f>
        <v>0</v>
      </c>
      <c r="Q30" t="str" cm="1">
        <f t="array" ref="Q30">_xlfn._xlws.FILTER($H$41:$H$48,J$41:J$48,"")</f>
        <v>Please select specification here</v>
      </c>
      <c r="R30" t="str" cm="1">
        <f t="array" ref="R30">_xlfn._xlws.FILTER($H$41:$H$48,K$41:K$48,"")</f>
        <v>Please select specification here</v>
      </c>
      <c r="V30" t="str" cm="1">
        <f t="array" ref="V30">_xlfn._xlws.FILTER($N$11:$N$45,$O$11:$O$45)</f>
        <v>Please select specification here</v>
      </c>
    </row>
    <row r="31" spans="2:22" x14ac:dyDescent="0.25">
      <c r="B31">
        <v>256</v>
      </c>
      <c r="G31" t="s">
        <v>282</v>
      </c>
      <c r="H31" t="s">
        <v>282</v>
      </c>
      <c r="J31" t="b">
        <f>OR($C$11,$C$13)</f>
        <v>0</v>
      </c>
      <c r="K31" t="b">
        <f>OR($C$12,$C$13)</f>
        <v>0</v>
      </c>
      <c r="N31" t="s">
        <v>184</v>
      </c>
      <c r="O31" t="b">
        <f>'PO HBK'!$F$76="Standard Coloured"</f>
        <v>0</v>
      </c>
    </row>
    <row r="32" spans="2:22" x14ac:dyDescent="0.25">
      <c r="B32">
        <v>272</v>
      </c>
      <c r="N32" t="s">
        <v>185</v>
      </c>
      <c r="O32" t="b">
        <f>'PO HBK'!$F$76="Standard Coloured"</f>
        <v>0</v>
      </c>
    </row>
    <row r="33" spans="2:22" x14ac:dyDescent="0.25">
      <c r="B33">
        <v>288</v>
      </c>
      <c r="H33" s="10" t="s">
        <v>75</v>
      </c>
      <c r="J33" t="s">
        <v>321</v>
      </c>
      <c r="N33" t="s">
        <v>186</v>
      </c>
      <c r="O33" t="b">
        <f>'PO HBK'!$F$76="Standard Coloured"</f>
        <v>0</v>
      </c>
    </row>
    <row r="34" spans="2:22" x14ac:dyDescent="0.25">
      <c r="B34">
        <v>304</v>
      </c>
      <c r="H34" t="s">
        <v>394</v>
      </c>
      <c r="J34" t="b">
        <f>TRUE</f>
        <v>1</v>
      </c>
      <c r="N34" t="s">
        <v>187</v>
      </c>
      <c r="O34" t="b">
        <f>'PO HBK'!$F$76="Standard Coloured"</f>
        <v>0</v>
      </c>
      <c r="V34" t="s">
        <v>409</v>
      </c>
    </row>
    <row r="35" spans="2:22" x14ac:dyDescent="0.25">
      <c r="B35">
        <v>320</v>
      </c>
      <c r="H35" s="12" t="s">
        <v>74</v>
      </c>
      <c r="J35" t="b">
        <f>OR($C$11,$C$13)</f>
        <v>0</v>
      </c>
      <c r="N35" t="s">
        <v>188</v>
      </c>
      <c r="O35" t="b">
        <f>'PO HBK'!$F$76="Standard Coloured"</f>
        <v>0</v>
      </c>
    </row>
    <row r="36" spans="2:22" x14ac:dyDescent="0.25">
      <c r="B36">
        <v>336</v>
      </c>
      <c r="H36" s="12" t="s">
        <v>78</v>
      </c>
      <c r="J36" t="b">
        <f>OR($C$11,$C$13)</f>
        <v>0</v>
      </c>
      <c r="N36" t="s">
        <v>189</v>
      </c>
      <c r="O36" t="b">
        <f>'PO HBK'!$F$76="Standard Coloured"</f>
        <v>0</v>
      </c>
    </row>
    <row r="37" spans="2:22" x14ac:dyDescent="0.25">
      <c r="B37">
        <v>352</v>
      </c>
      <c r="H37" s="12" t="s">
        <v>77</v>
      </c>
      <c r="J37" t="b">
        <f>OR($C$11,$C$13)</f>
        <v>0</v>
      </c>
      <c r="N37" t="s">
        <v>190</v>
      </c>
      <c r="O37" t="b">
        <f>'PO HBK'!$F$76="Standard Coloured"</f>
        <v>0</v>
      </c>
    </row>
    <row r="38" spans="2:22" x14ac:dyDescent="0.25">
      <c r="B38">
        <v>368</v>
      </c>
      <c r="H38" s="12" t="s">
        <v>55</v>
      </c>
      <c r="J38" t="b">
        <f>OR($C$11,$C$13)</f>
        <v>0</v>
      </c>
      <c r="N38" t="s">
        <v>191</v>
      </c>
      <c r="O38" t="b">
        <f>'PO HBK'!$F$76="Standard Coloured"</f>
        <v>0</v>
      </c>
    </row>
    <row r="39" spans="2:22" x14ac:dyDescent="0.25">
      <c r="B39">
        <v>384</v>
      </c>
      <c r="N39" t="s">
        <v>192</v>
      </c>
      <c r="O39" t="b">
        <f>'PO HBK'!$F$76="Standard Coloured"</f>
        <v>0</v>
      </c>
      <c r="Q39" t="s">
        <v>300</v>
      </c>
    </row>
    <row r="40" spans="2:22" x14ac:dyDescent="0.25">
      <c r="B40">
        <v>400</v>
      </c>
      <c r="H40" s="11" t="s">
        <v>73</v>
      </c>
      <c r="J40" t="s">
        <v>321</v>
      </c>
      <c r="K40" t="s">
        <v>295</v>
      </c>
      <c r="N40" t="s">
        <v>193</v>
      </c>
      <c r="O40" t="b">
        <f>'PO HBK'!$F$76="Standard Coloured"</f>
        <v>0</v>
      </c>
      <c r="Q40" t="s">
        <v>301</v>
      </c>
    </row>
    <row r="41" spans="2:22" x14ac:dyDescent="0.25">
      <c r="B41">
        <v>416</v>
      </c>
      <c r="H41" t="s">
        <v>394</v>
      </c>
      <c r="J41" t="b">
        <f>TRUE</f>
        <v>1</v>
      </c>
      <c r="K41" t="b">
        <f>TRUE</f>
        <v>1</v>
      </c>
      <c r="N41" t="s">
        <v>194</v>
      </c>
      <c r="O41" t="b">
        <f>'PO HBK'!$F$76="Standard Coloured"</f>
        <v>0</v>
      </c>
      <c r="Q41" t="str" cm="1">
        <f t="array" ref="Q41">_xlfn._xlws.FILTER($H$80:$H$83,$J$80:$J$83, "")</f>
        <v>Please select specification here</v>
      </c>
    </row>
    <row r="42" spans="2:22" x14ac:dyDescent="0.25">
      <c r="B42">
        <v>432</v>
      </c>
      <c r="H42" s="12" t="s">
        <v>72</v>
      </c>
      <c r="J42" t="b">
        <f>OR($C$11,$C$13)</f>
        <v>0</v>
      </c>
      <c r="K42" t="b">
        <f>OR($C$12,$C$13)</f>
        <v>0</v>
      </c>
      <c r="N42" t="s">
        <v>195</v>
      </c>
      <c r="O42" t="b">
        <f>'PO HBK'!$F$76="Standard Coloured"</f>
        <v>0</v>
      </c>
    </row>
    <row r="43" spans="2:22" x14ac:dyDescent="0.25">
      <c r="B43">
        <v>448</v>
      </c>
      <c r="H43" s="12" t="s">
        <v>71</v>
      </c>
      <c r="J43" t="b">
        <f t="shared" ref="J43:J48" si="0">OR($C$11,$C$13)</f>
        <v>0</v>
      </c>
      <c r="K43" t="b">
        <f t="shared" ref="K43:K48" si="1">OR($C$12,$C$13)</f>
        <v>0</v>
      </c>
      <c r="N43" t="s">
        <v>196</v>
      </c>
      <c r="O43" t="b">
        <f>'PO HBK'!$F$76="Standard Coloured"</f>
        <v>0</v>
      </c>
    </row>
    <row r="44" spans="2:22" x14ac:dyDescent="0.25">
      <c r="B44">
        <v>464</v>
      </c>
      <c r="H44" s="12" t="s">
        <v>70</v>
      </c>
      <c r="J44" t="b">
        <f t="shared" si="0"/>
        <v>0</v>
      </c>
      <c r="K44" t="b">
        <f t="shared" si="1"/>
        <v>0</v>
      </c>
      <c r="N44" t="s">
        <v>197</v>
      </c>
      <c r="O44" t="b">
        <f>'PO HBK'!$F$76="Standard Coloured"</f>
        <v>0</v>
      </c>
    </row>
    <row r="45" spans="2:22" x14ac:dyDescent="0.25">
      <c r="B45">
        <v>480</v>
      </c>
      <c r="H45" s="12" t="s">
        <v>69</v>
      </c>
      <c r="J45" t="b">
        <f t="shared" si="0"/>
        <v>0</v>
      </c>
      <c r="K45" t="b">
        <f t="shared" si="1"/>
        <v>0</v>
      </c>
      <c r="N45" t="s">
        <v>282</v>
      </c>
      <c r="O45" t="b">
        <f>IF(OR('PO HBK'!$F$76="Standard Coloured",'PO HBK'!$F$76= "Custom printed ",'PO HBK'!$F$76= "Other (please specify in notes)"), TRUE, FALSE)</f>
        <v>0</v>
      </c>
    </row>
    <row r="46" spans="2:22" x14ac:dyDescent="0.25">
      <c r="B46">
        <v>496</v>
      </c>
      <c r="H46" s="12" t="s">
        <v>68</v>
      </c>
      <c r="J46" t="b">
        <f t="shared" si="0"/>
        <v>0</v>
      </c>
      <c r="K46" t="b">
        <f t="shared" si="1"/>
        <v>0</v>
      </c>
      <c r="Q46" t="s">
        <v>302</v>
      </c>
    </row>
    <row r="47" spans="2:22" x14ac:dyDescent="0.25">
      <c r="B47">
        <v>512</v>
      </c>
      <c r="H47" s="12" t="s">
        <v>67</v>
      </c>
      <c r="J47" t="b">
        <f t="shared" si="0"/>
        <v>0</v>
      </c>
      <c r="K47" t="b">
        <f t="shared" si="1"/>
        <v>0</v>
      </c>
      <c r="Q47" t="s">
        <v>301</v>
      </c>
    </row>
    <row r="48" spans="2:22" x14ac:dyDescent="0.25">
      <c r="B48">
        <v>528</v>
      </c>
      <c r="H48" s="12" t="s">
        <v>55</v>
      </c>
      <c r="J48" t="b">
        <f t="shared" si="0"/>
        <v>0</v>
      </c>
      <c r="K48" t="b">
        <f t="shared" si="1"/>
        <v>0</v>
      </c>
      <c r="N48" s="10" t="s">
        <v>198</v>
      </c>
      <c r="Q48" t="str" cm="1">
        <f t="array" ref="Q48">_xlfn._xlws.FILTER($H$86:$H$123,J$86:J$123, "")</f>
        <v>Please select specification here</v>
      </c>
    </row>
    <row r="49" spans="2:17" x14ac:dyDescent="0.25">
      <c r="B49">
        <v>544</v>
      </c>
      <c r="H49" s="12"/>
      <c r="N49" t="s">
        <v>394</v>
      </c>
    </row>
    <row r="50" spans="2:17" x14ac:dyDescent="0.25">
      <c r="B50">
        <v>560</v>
      </c>
      <c r="H50" s="10" t="s">
        <v>75</v>
      </c>
      <c r="I50" t="s">
        <v>295</v>
      </c>
      <c r="N50" t="s">
        <v>199</v>
      </c>
    </row>
    <row r="51" spans="2:17" x14ac:dyDescent="0.25">
      <c r="B51">
        <v>576</v>
      </c>
      <c r="H51" t="s">
        <v>394</v>
      </c>
      <c r="I51" t="b">
        <f>TRUE</f>
        <v>1</v>
      </c>
      <c r="N51" t="s">
        <v>200</v>
      </c>
    </row>
    <row r="52" spans="2:17" x14ac:dyDescent="0.25">
      <c r="B52">
        <v>592</v>
      </c>
      <c r="H52" s="12" t="s">
        <v>74</v>
      </c>
      <c r="I52" t="b">
        <f>OR($C$12,$C$13)</f>
        <v>0</v>
      </c>
      <c r="N52" t="s">
        <v>282</v>
      </c>
    </row>
    <row r="53" spans="2:17" x14ac:dyDescent="0.25">
      <c r="B53">
        <v>608</v>
      </c>
      <c r="H53" s="12" t="s">
        <v>282</v>
      </c>
      <c r="I53" t="b">
        <f>OR($C$12,$C$13)</f>
        <v>0</v>
      </c>
      <c r="Q53" t="s">
        <v>408</v>
      </c>
    </row>
    <row r="54" spans="2:17" x14ac:dyDescent="0.25">
      <c r="B54">
        <v>624</v>
      </c>
      <c r="H54" s="12"/>
      <c r="N54" s="10" t="s">
        <v>201</v>
      </c>
      <c r="Q54" t="str" cm="1">
        <f t="array" ref="Q54">_xlfn._xlws.FILTER(H69:H77,I69:I77)</f>
        <v>Please select specification here</v>
      </c>
    </row>
    <row r="55" spans="2:17" x14ac:dyDescent="0.25">
      <c r="B55">
        <v>640</v>
      </c>
      <c r="H55" s="11" t="s">
        <v>322</v>
      </c>
      <c r="I55" t="s">
        <v>321</v>
      </c>
      <c r="N55" t="s">
        <v>394</v>
      </c>
    </row>
    <row r="56" spans="2:17" x14ac:dyDescent="0.25">
      <c r="B56">
        <v>656</v>
      </c>
      <c r="H56" t="s">
        <v>394</v>
      </c>
      <c r="I56" t="b">
        <v>1</v>
      </c>
      <c r="N56" t="s">
        <v>35</v>
      </c>
    </row>
    <row r="57" spans="2:17" x14ac:dyDescent="0.25">
      <c r="B57">
        <v>672</v>
      </c>
      <c r="H57" t="s">
        <v>62</v>
      </c>
      <c r="I57" t="b">
        <f>OR($C$11,$C$13)</f>
        <v>0</v>
      </c>
      <c r="N57" t="s">
        <v>202</v>
      </c>
    </row>
    <row r="58" spans="2:17" x14ac:dyDescent="0.25">
      <c r="B58">
        <v>688</v>
      </c>
      <c r="H58" t="s">
        <v>61</v>
      </c>
      <c r="I58" t="b">
        <f t="shared" ref="I58:I66" si="2">OR($C$11,$C$13)</f>
        <v>0</v>
      </c>
      <c r="N58" t="s">
        <v>203</v>
      </c>
    </row>
    <row r="59" spans="2:17" x14ac:dyDescent="0.25">
      <c r="B59">
        <v>704</v>
      </c>
      <c r="H59" t="s">
        <v>60</v>
      </c>
      <c r="I59" t="b">
        <f t="shared" si="2"/>
        <v>0</v>
      </c>
      <c r="N59" t="s">
        <v>204</v>
      </c>
    </row>
    <row r="60" spans="2:17" x14ac:dyDescent="0.25">
      <c r="B60">
        <v>720</v>
      </c>
      <c r="H60" t="s">
        <v>66</v>
      </c>
      <c r="I60" t="b">
        <f t="shared" si="2"/>
        <v>0</v>
      </c>
      <c r="N60" t="s">
        <v>205</v>
      </c>
    </row>
    <row r="61" spans="2:17" x14ac:dyDescent="0.25">
      <c r="B61">
        <v>736</v>
      </c>
      <c r="H61" t="s">
        <v>65</v>
      </c>
      <c r="I61" t="b">
        <f t="shared" si="2"/>
        <v>0</v>
      </c>
      <c r="N61" t="s">
        <v>206</v>
      </c>
    </row>
    <row r="62" spans="2:17" x14ac:dyDescent="0.25">
      <c r="B62">
        <v>752</v>
      </c>
      <c r="H62" t="s">
        <v>59</v>
      </c>
      <c r="I62" t="b">
        <f t="shared" si="2"/>
        <v>0</v>
      </c>
      <c r="N62" t="s">
        <v>207</v>
      </c>
    </row>
    <row r="63" spans="2:17" x14ac:dyDescent="0.25">
      <c r="B63">
        <v>768</v>
      </c>
      <c r="H63" t="s">
        <v>58</v>
      </c>
      <c r="I63" t="b">
        <f t="shared" si="2"/>
        <v>0</v>
      </c>
      <c r="N63" t="s">
        <v>208</v>
      </c>
    </row>
    <row r="64" spans="2:17" x14ac:dyDescent="0.25">
      <c r="B64">
        <v>784</v>
      </c>
      <c r="H64" t="s">
        <v>56</v>
      </c>
      <c r="I64" t="b">
        <f t="shared" si="2"/>
        <v>0</v>
      </c>
      <c r="N64" t="s">
        <v>209</v>
      </c>
    </row>
    <row r="65" spans="2:17" x14ac:dyDescent="0.25">
      <c r="B65">
        <v>800</v>
      </c>
      <c r="H65" t="s">
        <v>55</v>
      </c>
      <c r="I65" t="b">
        <f t="shared" si="2"/>
        <v>0</v>
      </c>
      <c r="N65" t="s">
        <v>210</v>
      </c>
    </row>
    <row r="66" spans="2:17" x14ac:dyDescent="0.25">
      <c r="B66">
        <v>816</v>
      </c>
      <c r="H66" t="s">
        <v>35</v>
      </c>
      <c r="I66" t="b">
        <f t="shared" si="2"/>
        <v>0</v>
      </c>
      <c r="N66" t="s">
        <v>211</v>
      </c>
      <c r="Q66" t="s">
        <v>322</v>
      </c>
    </row>
    <row r="67" spans="2:17" x14ac:dyDescent="0.25">
      <c r="B67">
        <v>832</v>
      </c>
      <c r="N67" t="s">
        <v>212</v>
      </c>
      <c r="Q67" t="str" cm="1">
        <f t="array" ref="Q67">_xlfn._xlws.FILTER(H56:H66,I56:I66)</f>
        <v>Please select specification here</v>
      </c>
    </row>
    <row r="68" spans="2:17" x14ac:dyDescent="0.25">
      <c r="B68">
        <v>848</v>
      </c>
      <c r="H68" s="10" t="s">
        <v>63</v>
      </c>
      <c r="I68" t="s">
        <v>295</v>
      </c>
      <c r="N68" t="s">
        <v>213</v>
      </c>
    </row>
    <row r="69" spans="2:17" x14ac:dyDescent="0.25">
      <c r="B69">
        <v>864</v>
      </c>
      <c r="H69" t="s">
        <v>394</v>
      </c>
      <c r="I69" t="b">
        <v>1</v>
      </c>
      <c r="N69" t="s">
        <v>214</v>
      </c>
    </row>
    <row r="70" spans="2:17" x14ac:dyDescent="0.25">
      <c r="B70">
        <v>880</v>
      </c>
      <c r="H70" t="s">
        <v>62</v>
      </c>
      <c r="I70" t="b">
        <f t="shared" ref="I70:I77" si="3">OR($C$12,$C$13)</f>
        <v>0</v>
      </c>
      <c r="N70" t="s">
        <v>215</v>
      </c>
    </row>
    <row r="71" spans="2:17" x14ac:dyDescent="0.25">
      <c r="B71" t="s">
        <v>282</v>
      </c>
      <c r="H71" t="s">
        <v>61</v>
      </c>
      <c r="I71" t="b">
        <f t="shared" si="3"/>
        <v>0</v>
      </c>
      <c r="N71" t="s">
        <v>216</v>
      </c>
    </row>
    <row r="72" spans="2:17" x14ac:dyDescent="0.25">
      <c r="H72" t="s">
        <v>60</v>
      </c>
      <c r="I72" t="b">
        <f t="shared" si="3"/>
        <v>0</v>
      </c>
      <c r="N72" t="s">
        <v>217</v>
      </c>
    </row>
    <row r="73" spans="2:17" x14ac:dyDescent="0.25">
      <c r="B73" s="10" t="s">
        <v>64</v>
      </c>
      <c r="H73" t="s">
        <v>59</v>
      </c>
      <c r="I73" t="b">
        <f t="shared" si="3"/>
        <v>0</v>
      </c>
      <c r="N73" t="s">
        <v>218</v>
      </c>
    </row>
    <row r="74" spans="2:17" x14ac:dyDescent="0.25">
      <c r="B74" t="s">
        <v>394</v>
      </c>
      <c r="H74" t="s">
        <v>58</v>
      </c>
      <c r="I74" t="b">
        <f t="shared" si="3"/>
        <v>0</v>
      </c>
      <c r="N74" t="s">
        <v>219</v>
      </c>
    </row>
    <row r="75" spans="2:17" x14ac:dyDescent="0.25">
      <c r="B75" t="s">
        <v>35</v>
      </c>
      <c r="H75" t="s">
        <v>56</v>
      </c>
      <c r="I75" t="b">
        <f t="shared" si="3"/>
        <v>0</v>
      </c>
      <c r="N75" t="s">
        <v>220</v>
      </c>
    </row>
    <row r="76" spans="2:17" x14ac:dyDescent="0.25">
      <c r="B76" t="s">
        <v>265</v>
      </c>
      <c r="H76" t="s">
        <v>55</v>
      </c>
      <c r="I76" t="b">
        <f t="shared" si="3"/>
        <v>0</v>
      </c>
      <c r="N76" t="s">
        <v>221</v>
      </c>
    </row>
    <row r="77" spans="2:17" x14ac:dyDescent="0.25">
      <c r="B77" t="s">
        <v>264</v>
      </c>
      <c r="H77" t="s">
        <v>35</v>
      </c>
      <c r="I77" t="b">
        <f t="shared" si="3"/>
        <v>0</v>
      </c>
      <c r="N77" t="s">
        <v>222</v>
      </c>
    </row>
    <row r="78" spans="2:17" x14ac:dyDescent="0.25">
      <c r="B78" t="s">
        <v>266</v>
      </c>
      <c r="N78" t="s">
        <v>223</v>
      </c>
    </row>
    <row r="79" spans="2:17" x14ac:dyDescent="0.25">
      <c r="B79" t="s">
        <v>282</v>
      </c>
      <c r="H79" s="10" t="s">
        <v>94</v>
      </c>
      <c r="J79" t="s">
        <v>21</v>
      </c>
      <c r="N79" t="s">
        <v>224</v>
      </c>
    </row>
    <row r="80" spans="2:17" x14ac:dyDescent="0.25">
      <c r="H80" t="s">
        <v>394</v>
      </c>
      <c r="J80" t="b">
        <f>TRUE</f>
        <v>1</v>
      </c>
      <c r="N80" t="s">
        <v>225</v>
      </c>
    </row>
    <row r="81" spans="2:17" x14ac:dyDescent="0.25">
      <c r="B81" s="10" t="s">
        <v>57</v>
      </c>
      <c r="H81" t="s">
        <v>281</v>
      </c>
      <c r="J81" t="b">
        <f>OR($C$11, $C$14)</f>
        <v>0</v>
      </c>
      <c r="N81" t="s">
        <v>226</v>
      </c>
    </row>
    <row r="82" spans="2:17" x14ac:dyDescent="0.25">
      <c r="B82" t="s">
        <v>394</v>
      </c>
      <c r="E82" t="s">
        <v>274</v>
      </c>
      <c r="H82" t="s">
        <v>388</v>
      </c>
      <c r="J82" t="b">
        <f t="shared" ref="J82:J83" si="4">OR($C$11, $C$14)</f>
        <v>0</v>
      </c>
      <c r="N82" t="s">
        <v>227</v>
      </c>
    </row>
    <row r="83" spans="2:17" x14ac:dyDescent="0.25">
      <c r="B83" t="s">
        <v>35</v>
      </c>
      <c r="H83" t="s">
        <v>282</v>
      </c>
      <c r="J83" t="b">
        <f t="shared" si="4"/>
        <v>0</v>
      </c>
      <c r="N83" t="s">
        <v>228</v>
      </c>
    </row>
    <row r="84" spans="2:17" x14ac:dyDescent="0.25">
      <c r="B84" t="s">
        <v>267</v>
      </c>
      <c r="N84" t="s">
        <v>229</v>
      </c>
    </row>
    <row r="85" spans="2:17" x14ac:dyDescent="0.25">
      <c r="B85" t="s">
        <v>406</v>
      </c>
      <c r="H85" s="10" t="s">
        <v>95</v>
      </c>
      <c r="J85" t="s">
        <v>21</v>
      </c>
      <c r="N85" t="s">
        <v>230</v>
      </c>
    </row>
    <row r="86" spans="2:17" x14ac:dyDescent="0.25">
      <c r="B86" t="s">
        <v>282</v>
      </c>
      <c r="H86" t="s">
        <v>394</v>
      </c>
      <c r="J86" t="b">
        <f>TRUE</f>
        <v>1</v>
      </c>
      <c r="N86" t="s">
        <v>231</v>
      </c>
    </row>
    <row r="87" spans="2:17" x14ac:dyDescent="0.25">
      <c r="H87" t="str">
        <f>IF('PO HBK'!$F$65="Brillianta",'HBK Dropdowns'!D98,IF('PO HBK'!$F$65="Wibalin",'HBK Dropdowns'!B98,B137))</f>
        <v>Other (please specify in notes)</v>
      </c>
      <c r="J87" t="b">
        <f>IF(H87=0,FALSE,OR($C$11, $C$14))</f>
        <v>0</v>
      </c>
      <c r="N87" t="s">
        <v>232</v>
      </c>
      <c r="Q87" t="s">
        <v>303</v>
      </c>
    </row>
    <row r="88" spans="2:17" x14ac:dyDescent="0.25">
      <c r="B88" s="10" t="s">
        <v>269</v>
      </c>
      <c r="C88" t="s">
        <v>394</v>
      </c>
      <c r="H88">
        <f>IF('PO HBK'!$F$65="Brillianta",'HBK Dropdowns'!D99,IF('PO HBK'!$F$65="Wibalin",'HBK Dropdowns'!B99,B138))</f>
        <v>0</v>
      </c>
      <c r="J88" t="b">
        <f t="shared" ref="J88:J112" si="5">IF(H88=0,FALSE,OR($C$11, $C$14))</f>
        <v>0</v>
      </c>
      <c r="N88" t="s">
        <v>233</v>
      </c>
      <c r="Q88" t="s">
        <v>304</v>
      </c>
    </row>
    <row r="89" spans="2:17" x14ac:dyDescent="0.25">
      <c r="C89" t="s">
        <v>400</v>
      </c>
      <c r="H89">
        <f>IF('PO HBK'!$F$65="Brillianta",'HBK Dropdowns'!D100,IF('PO HBK'!$F$65="Wibalin",'HBK Dropdowns'!B100,B139))</f>
        <v>0</v>
      </c>
      <c r="J89" t="b">
        <f t="shared" si="5"/>
        <v>0</v>
      </c>
      <c r="N89" t="s">
        <v>234</v>
      </c>
      <c r="Q89" t="str" cm="1">
        <f t="array" ref="Q89">_xlfn._xlws.FILTER($H$128:$H$133,$J$128:$J$133, "")</f>
        <v>Please select specification here</v>
      </c>
    </row>
    <row r="90" spans="2:17" x14ac:dyDescent="0.25">
      <c r="B90" t="s">
        <v>270</v>
      </c>
      <c r="C90" t="s">
        <v>401</v>
      </c>
      <c r="H90">
        <f>IF('PO HBK'!$F$65="Brillianta",'HBK Dropdowns'!D101,IF('PO HBK'!$F$65="Wibalin",'HBK Dropdowns'!B101,B140))</f>
        <v>0</v>
      </c>
      <c r="J90" t="b">
        <f t="shared" si="5"/>
        <v>0</v>
      </c>
      <c r="N90" t="s">
        <v>235</v>
      </c>
    </row>
    <row r="91" spans="2:17" x14ac:dyDescent="0.25">
      <c r="B91" t="s">
        <v>271</v>
      </c>
      <c r="C91" t="s">
        <v>402</v>
      </c>
      <c r="H91">
        <f>IF('PO HBK'!$F$65="Brillianta",'HBK Dropdowns'!D102,IF('PO HBK'!$F$65="Wibalin",'HBK Dropdowns'!B102,B141))</f>
        <v>0</v>
      </c>
      <c r="J91" t="b">
        <f t="shared" si="5"/>
        <v>0</v>
      </c>
      <c r="N91" t="s">
        <v>236</v>
      </c>
    </row>
    <row r="92" spans="2:17" x14ac:dyDescent="0.25">
      <c r="B92" t="s">
        <v>272</v>
      </c>
      <c r="C92" t="s">
        <v>403</v>
      </c>
      <c r="H92">
        <f>IF('PO HBK'!$F$65="Brillianta",'HBK Dropdowns'!D103,IF('PO HBK'!$F$65="Wibalin",'HBK Dropdowns'!B103,B142))</f>
        <v>0</v>
      </c>
      <c r="J92" t="b">
        <f t="shared" si="5"/>
        <v>0</v>
      </c>
      <c r="N92" t="s">
        <v>237</v>
      </c>
    </row>
    <row r="93" spans="2:17" x14ac:dyDescent="0.25">
      <c r="B93" t="s">
        <v>273</v>
      </c>
      <c r="C93" t="s">
        <v>282</v>
      </c>
      <c r="H93">
        <f>IF('PO HBK'!$F$65="Brillianta",'HBK Dropdowns'!D104,IF('PO HBK'!$F$65="Wibalin",'HBK Dropdowns'!B104,B143))</f>
        <v>0</v>
      </c>
      <c r="J93" t="b">
        <f t="shared" si="5"/>
        <v>0</v>
      </c>
      <c r="N93" t="s">
        <v>282</v>
      </c>
    </row>
    <row r="94" spans="2:17" x14ac:dyDescent="0.25">
      <c r="B94" t="s">
        <v>282</v>
      </c>
      <c r="H94">
        <f>IF('PO HBK'!$F$65="Brillianta",'HBK Dropdowns'!D105,IF('PO HBK'!$F$65="Wibalin",'HBK Dropdowns'!B105,B144))</f>
        <v>0</v>
      </c>
      <c r="J94" t="b">
        <f t="shared" si="5"/>
        <v>0</v>
      </c>
    </row>
    <row r="95" spans="2:17" x14ac:dyDescent="0.25">
      <c r="H95">
        <f>IF('PO HBK'!$F$65="Brillianta",'HBK Dropdowns'!D106,IF('PO HBK'!$F$65="Wibalin",'HBK Dropdowns'!B106,B145))</f>
        <v>0</v>
      </c>
      <c r="J95" t="b">
        <f t="shared" si="5"/>
        <v>0</v>
      </c>
      <c r="N95" s="10" t="s">
        <v>238</v>
      </c>
    </row>
    <row r="96" spans="2:17" x14ac:dyDescent="0.25">
      <c r="D96" s="10" t="s">
        <v>95</v>
      </c>
      <c r="F96" t="s">
        <v>21</v>
      </c>
      <c r="H96">
        <f>IF('PO HBK'!$F$65="Brillianta",'HBK Dropdowns'!D107,IF('PO HBK'!$F$65="Wibalin",'HBK Dropdowns'!B107,B146))</f>
        <v>0</v>
      </c>
      <c r="J96" t="b">
        <f t="shared" si="5"/>
        <v>0</v>
      </c>
      <c r="N96" t="s">
        <v>394</v>
      </c>
    </row>
    <row r="97" spans="2:17" x14ac:dyDescent="0.25">
      <c r="B97" t="s">
        <v>394</v>
      </c>
      <c r="D97" t="s">
        <v>394</v>
      </c>
      <c r="F97" t="b">
        <f>TRUE</f>
        <v>1</v>
      </c>
      <c r="H97">
        <f>IF('PO HBK'!$F$65="Brillianta",'HBK Dropdowns'!D108,IF('PO HBK'!$F$65="Wibalin",'HBK Dropdowns'!B108,B147))</f>
        <v>0</v>
      </c>
      <c r="J97" t="b">
        <f t="shared" si="5"/>
        <v>0</v>
      </c>
      <c r="N97" t="s">
        <v>199</v>
      </c>
      <c r="Q97" t="s">
        <v>305</v>
      </c>
    </row>
    <row r="98" spans="2:17" x14ac:dyDescent="0.25">
      <c r="B98" t="s">
        <v>352</v>
      </c>
      <c r="D98" t="s">
        <v>96</v>
      </c>
      <c r="F98" t="b">
        <f>OR($C$11, $C$14)</f>
        <v>0</v>
      </c>
      <c r="H98">
        <f>IF('PO HBK'!$F$65="Brillianta",'HBK Dropdowns'!D109,IF('PO HBK'!$F$65="Wibalin",'HBK Dropdowns'!B109,B148))</f>
        <v>0</v>
      </c>
      <c r="J98" t="b">
        <f t="shared" si="5"/>
        <v>0</v>
      </c>
      <c r="N98" t="s">
        <v>200</v>
      </c>
      <c r="Q98" t="s">
        <v>301</v>
      </c>
    </row>
    <row r="99" spans="2:17" x14ac:dyDescent="0.25">
      <c r="B99" t="s">
        <v>353</v>
      </c>
      <c r="D99" t="s">
        <v>97</v>
      </c>
      <c r="F99" t="b">
        <f t="shared" ref="F99:F126" si="6">OR($C$11, $C$14)</f>
        <v>0</v>
      </c>
      <c r="H99">
        <f>IF('PO HBK'!$F$65="Brillianta",'HBK Dropdowns'!D110,IF('PO HBK'!$F$65="Wibalin",'HBK Dropdowns'!B110,B149))</f>
        <v>0</v>
      </c>
      <c r="J99" t="b">
        <f t="shared" si="5"/>
        <v>0</v>
      </c>
      <c r="N99" t="s">
        <v>282</v>
      </c>
      <c r="Q99" t="str" cm="1">
        <f t="array" ref="Q99">_xlfn._xlws.FILTER($H$136:$H$167, $J$136:$J$167,"")</f>
        <v>Please select specification here</v>
      </c>
    </row>
    <row r="100" spans="2:17" x14ac:dyDescent="0.25">
      <c r="B100" t="s">
        <v>354</v>
      </c>
      <c r="D100" t="s">
        <v>98</v>
      </c>
      <c r="F100" t="b">
        <f t="shared" si="6"/>
        <v>0</v>
      </c>
      <c r="H100">
        <f>IF('PO HBK'!$F$65="Brillianta",'HBK Dropdowns'!D111,IF('PO HBK'!$F$65="Wibalin",'HBK Dropdowns'!B111,B150))</f>
        <v>0</v>
      </c>
      <c r="J100" t="b">
        <f t="shared" si="5"/>
        <v>0</v>
      </c>
    </row>
    <row r="101" spans="2:17" x14ac:dyDescent="0.25">
      <c r="B101" t="s">
        <v>355</v>
      </c>
      <c r="D101" t="s">
        <v>99</v>
      </c>
      <c r="F101" t="b">
        <f t="shared" si="6"/>
        <v>0</v>
      </c>
      <c r="H101">
        <f>IF('PO HBK'!$F$65="Brillianta",'HBK Dropdowns'!D112,IF('PO HBK'!$F$65="Wibalin",'HBK Dropdowns'!B112,B151))</f>
        <v>0</v>
      </c>
      <c r="J101" t="b">
        <f t="shared" si="5"/>
        <v>0</v>
      </c>
      <c r="N101" s="10" t="s">
        <v>239</v>
      </c>
    </row>
    <row r="102" spans="2:17" x14ac:dyDescent="0.25">
      <c r="B102" t="s">
        <v>356</v>
      </c>
      <c r="D102" t="s">
        <v>100</v>
      </c>
      <c r="F102" t="b">
        <f t="shared" si="6"/>
        <v>0</v>
      </c>
      <c r="H102">
        <f>IF('PO HBK'!$F$65="Brillianta",'HBK Dropdowns'!D113,IF('PO HBK'!$F$65="Wibalin",'HBK Dropdowns'!B113,B152))</f>
        <v>0</v>
      </c>
      <c r="J102" t="b">
        <f t="shared" si="5"/>
        <v>0</v>
      </c>
      <c r="N102" t="s">
        <v>394</v>
      </c>
    </row>
    <row r="103" spans="2:17" x14ac:dyDescent="0.25">
      <c r="B103" t="s">
        <v>357</v>
      </c>
      <c r="D103" t="s">
        <v>101</v>
      </c>
      <c r="F103" t="b">
        <f t="shared" si="6"/>
        <v>0</v>
      </c>
      <c r="H103">
        <f>IF('PO HBK'!$F$65="Brillianta",'HBK Dropdowns'!D114,IF('PO HBK'!$F$65="Wibalin",'HBK Dropdowns'!B114,B153))</f>
        <v>0</v>
      </c>
      <c r="J103" t="b">
        <f t="shared" si="5"/>
        <v>0</v>
      </c>
      <c r="N103" t="s">
        <v>35</v>
      </c>
    </row>
    <row r="104" spans="2:17" x14ac:dyDescent="0.25">
      <c r="B104" t="s">
        <v>358</v>
      </c>
      <c r="D104" t="s">
        <v>102</v>
      </c>
      <c r="F104" t="b">
        <f t="shared" si="6"/>
        <v>0</v>
      </c>
      <c r="H104">
        <f>IF('PO HBK'!$F$65="Brillianta",'HBK Dropdowns'!D115,IF('PO HBK'!$F$65="Wibalin",'HBK Dropdowns'!B115,B154))</f>
        <v>0</v>
      </c>
      <c r="J104" t="b">
        <f t="shared" si="5"/>
        <v>0</v>
      </c>
      <c r="N104" t="s">
        <v>240</v>
      </c>
    </row>
    <row r="105" spans="2:17" x14ac:dyDescent="0.25">
      <c r="B105" t="s">
        <v>359</v>
      </c>
      <c r="D105" t="s">
        <v>103</v>
      </c>
      <c r="F105" t="b">
        <f t="shared" si="6"/>
        <v>0</v>
      </c>
      <c r="H105">
        <f>IF('PO HBK'!$F$65="Brillianta",'HBK Dropdowns'!D116,IF('PO HBK'!$F$65="Wibalin",'HBK Dropdowns'!B116,B155))</f>
        <v>0</v>
      </c>
      <c r="J105" t="b">
        <f t="shared" si="5"/>
        <v>0</v>
      </c>
      <c r="N105" t="s">
        <v>241</v>
      </c>
    </row>
    <row r="106" spans="2:17" x14ac:dyDescent="0.25">
      <c r="B106" t="s">
        <v>360</v>
      </c>
      <c r="D106" t="s">
        <v>104</v>
      </c>
      <c r="F106" t="b">
        <f t="shared" si="6"/>
        <v>0</v>
      </c>
      <c r="H106">
        <f>IF('PO HBK'!$F$65="Brillianta",'HBK Dropdowns'!D117,IF('PO HBK'!$F$65="Wibalin",'HBK Dropdowns'!B117,B156))</f>
        <v>0</v>
      </c>
      <c r="J106" t="b">
        <f t="shared" si="5"/>
        <v>0</v>
      </c>
      <c r="N106" t="s">
        <v>242</v>
      </c>
    </row>
    <row r="107" spans="2:17" x14ac:dyDescent="0.25">
      <c r="B107" t="s">
        <v>361</v>
      </c>
      <c r="D107" t="s">
        <v>105</v>
      </c>
      <c r="F107" t="b">
        <f t="shared" si="6"/>
        <v>0</v>
      </c>
      <c r="H107">
        <f>IF('PO HBK'!$F$65="Brillianta",'HBK Dropdowns'!D118,IF('PO HBK'!$F$65="Wibalin",'HBK Dropdowns'!B118,B157))</f>
        <v>0</v>
      </c>
      <c r="J107" t="b">
        <f t="shared" si="5"/>
        <v>0</v>
      </c>
      <c r="N107" t="s">
        <v>243</v>
      </c>
    </row>
    <row r="108" spans="2:17" x14ac:dyDescent="0.25">
      <c r="B108" t="s">
        <v>362</v>
      </c>
      <c r="D108" t="s">
        <v>106</v>
      </c>
      <c r="F108" t="b">
        <f t="shared" si="6"/>
        <v>0</v>
      </c>
      <c r="H108">
        <f>IF('PO HBK'!$F$65="Brillianta",'HBK Dropdowns'!D119,IF('PO HBK'!$F$65="Wibalin",'HBK Dropdowns'!B119,B158))</f>
        <v>0</v>
      </c>
      <c r="J108" t="b">
        <f t="shared" si="5"/>
        <v>0</v>
      </c>
      <c r="N108" t="s">
        <v>244</v>
      </c>
    </row>
    <row r="109" spans="2:17" x14ac:dyDescent="0.25">
      <c r="B109" t="s">
        <v>363</v>
      </c>
      <c r="D109" t="s">
        <v>107</v>
      </c>
      <c r="F109" t="b">
        <f t="shared" si="6"/>
        <v>0</v>
      </c>
      <c r="H109">
        <f>IF('PO HBK'!$F$65="Brillianta",'HBK Dropdowns'!D120,IF('PO HBK'!$F$65="Wibalin",'HBK Dropdowns'!B120,B159))</f>
        <v>0</v>
      </c>
      <c r="J109" t="b">
        <f t="shared" si="5"/>
        <v>0</v>
      </c>
      <c r="N109" t="s">
        <v>245</v>
      </c>
    </row>
    <row r="110" spans="2:17" x14ac:dyDescent="0.25">
      <c r="B110" t="s">
        <v>364</v>
      </c>
      <c r="D110" t="s">
        <v>108</v>
      </c>
      <c r="F110" t="b">
        <f t="shared" si="6"/>
        <v>0</v>
      </c>
      <c r="H110">
        <f>IF('PO HBK'!$F$65="Brillianta",'HBK Dropdowns'!D121,IF('PO HBK'!$F$65="Wibalin",'HBK Dropdowns'!B121,B160))</f>
        <v>0</v>
      </c>
      <c r="J110" t="b">
        <f t="shared" si="5"/>
        <v>0</v>
      </c>
      <c r="N110" t="s">
        <v>246</v>
      </c>
    </row>
    <row r="111" spans="2:17" x14ac:dyDescent="0.25">
      <c r="B111" t="s">
        <v>365</v>
      </c>
      <c r="D111" t="s">
        <v>109</v>
      </c>
      <c r="F111" t="b">
        <f t="shared" si="6"/>
        <v>0</v>
      </c>
      <c r="H111">
        <f>IF('PO HBK'!$F$65="Brillianta",'HBK Dropdowns'!D122,IF('PO HBK'!$F$65="Wibalin",'HBK Dropdowns'!B122,B161))</f>
        <v>0</v>
      </c>
      <c r="J111" t="b">
        <f t="shared" si="5"/>
        <v>0</v>
      </c>
      <c r="N111" t="s">
        <v>247</v>
      </c>
    </row>
    <row r="112" spans="2:17" x14ac:dyDescent="0.25">
      <c r="B112" t="s">
        <v>366</v>
      </c>
      <c r="D112" t="s">
        <v>110</v>
      </c>
      <c r="F112" t="b">
        <f t="shared" si="6"/>
        <v>0</v>
      </c>
      <c r="H112">
        <f>IF('PO HBK'!$F$65="Brillianta",'HBK Dropdowns'!D123,IF('PO HBK'!$F$65="Wibalin",'HBK Dropdowns'!B123,B162))</f>
        <v>0</v>
      </c>
      <c r="J112" t="b">
        <f t="shared" si="5"/>
        <v>0</v>
      </c>
      <c r="N112" t="s">
        <v>248</v>
      </c>
    </row>
    <row r="113" spans="2:14" x14ac:dyDescent="0.25">
      <c r="B113" t="s">
        <v>367</v>
      </c>
      <c r="D113" t="s">
        <v>111</v>
      </c>
      <c r="F113" t="b">
        <f t="shared" si="6"/>
        <v>0</v>
      </c>
      <c r="H113">
        <f>IF('PO HBK'!$F$65="Brillianta",'HBK Dropdowns'!D124,IF('PO HBK'!$F$65="Wibalin",'HBK Dropdowns'!B124,B163))</f>
        <v>0</v>
      </c>
      <c r="J113" t="b">
        <f t="shared" ref="J113:J115" si="7">IF(H113=0,FALSE,OR($C$11, $C$14))</f>
        <v>0</v>
      </c>
      <c r="N113" t="s">
        <v>249</v>
      </c>
    </row>
    <row r="114" spans="2:14" x14ac:dyDescent="0.25">
      <c r="B114" t="s">
        <v>368</v>
      </c>
      <c r="D114" t="s">
        <v>112</v>
      </c>
      <c r="F114" t="b">
        <f t="shared" si="6"/>
        <v>0</v>
      </c>
      <c r="H114">
        <f>IF('PO HBK'!$F$65="Brillianta",'HBK Dropdowns'!D125,IF('PO HBK'!$F$65="Wibalin",'HBK Dropdowns'!B125,B164))</f>
        <v>0</v>
      </c>
      <c r="J114" t="b">
        <f t="shared" si="7"/>
        <v>0</v>
      </c>
      <c r="N114" t="s">
        <v>250</v>
      </c>
    </row>
    <row r="115" spans="2:14" x14ac:dyDescent="0.25">
      <c r="B115" t="s">
        <v>369</v>
      </c>
      <c r="D115" t="s">
        <v>113</v>
      </c>
      <c r="F115" t="b">
        <f t="shared" si="6"/>
        <v>0</v>
      </c>
      <c r="H115">
        <f>IF('PO HBK'!$F$65="Brillianta",'HBK Dropdowns'!D126,IF('PO HBK'!$F$65="Wibalin",'HBK Dropdowns'!B126,B165))</f>
        <v>0</v>
      </c>
      <c r="J115" t="b">
        <f t="shared" si="7"/>
        <v>0</v>
      </c>
      <c r="N115" t="s">
        <v>251</v>
      </c>
    </row>
    <row r="116" spans="2:14" x14ac:dyDescent="0.25">
      <c r="B116" t="s">
        <v>370</v>
      </c>
      <c r="D116" t="s">
        <v>114</v>
      </c>
      <c r="F116" t="b">
        <f t="shared" si="6"/>
        <v>0</v>
      </c>
      <c r="H116">
        <f>IF('PO HBK'!$F$65="Brillianta",'HBK Dropdowns'!D127,IF('PO HBK'!$F$65="Wibalin",'HBK Dropdowns'!B127,B166))</f>
        <v>0</v>
      </c>
      <c r="J116" t="b">
        <f>IF(H116=0,FALSE,OR($C$11, $C$14))</f>
        <v>0</v>
      </c>
      <c r="N116" t="s">
        <v>252</v>
      </c>
    </row>
    <row r="117" spans="2:14" x14ac:dyDescent="0.25">
      <c r="B117" t="s">
        <v>371</v>
      </c>
      <c r="D117" t="s">
        <v>115</v>
      </c>
      <c r="F117" t="b">
        <f t="shared" si="6"/>
        <v>0</v>
      </c>
      <c r="H117">
        <f>IF('PO HBK'!$F$65="Brillianta",'HBK Dropdowns'!D128,IF('PO HBK'!$F$65="Wibalin",'HBK Dropdowns'!B128,B167))</f>
        <v>0</v>
      </c>
      <c r="J117" t="b">
        <f t="shared" ref="J117:J123" si="8">IF(H117=0,FALSE,OR($C$11, $C$14))</f>
        <v>0</v>
      </c>
      <c r="N117" t="s">
        <v>253</v>
      </c>
    </row>
    <row r="118" spans="2:14" x14ac:dyDescent="0.25">
      <c r="B118" t="s">
        <v>372</v>
      </c>
      <c r="D118" t="s">
        <v>116</v>
      </c>
      <c r="F118" t="b">
        <f t="shared" si="6"/>
        <v>0</v>
      </c>
      <c r="H118">
        <f>IF('PO HBK'!$F$65="Brillianta",'HBK Dropdowns'!D129,IF('PO HBK'!$F$65="Wibalin",'HBK Dropdowns'!B129,B168))</f>
        <v>0</v>
      </c>
      <c r="J118" t="b">
        <f t="shared" si="8"/>
        <v>0</v>
      </c>
      <c r="N118" t="s">
        <v>254</v>
      </c>
    </row>
    <row r="119" spans="2:14" x14ac:dyDescent="0.25">
      <c r="B119" t="s">
        <v>373</v>
      </c>
      <c r="D119" t="s">
        <v>117</v>
      </c>
      <c r="F119" t="b">
        <f t="shared" si="6"/>
        <v>0</v>
      </c>
      <c r="H119">
        <f>IF('PO HBK'!$F$65="Brillianta",'HBK Dropdowns'!D130,IF('PO HBK'!$F$65="Wibalin",'HBK Dropdowns'!B130,B169))</f>
        <v>0</v>
      </c>
      <c r="J119" t="b">
        <f t="shared" si="8"/>
        <v>0</v>
      </c>
      <c r="N119" t="s">
        <v>255</v>
      </c>
    </row>
    <row r="120" spans="2:14" x14ac:dyDescent="0.25">
      <c r="B120" t="s">
        <v>374</v>
      </c>
      <c r="D120" t="s">
        <v>118</v>
      </c>
      <c r="F120" t="b">
        <f t="shared" si="6"/>
        <v>0</v>
      </c>
      <c r="H120">
        <f>IF('PO HBK'!$F$65="Brillianta",'HBK Dropdowns'!D131,IF('PO HBK'!$F$65="Wibalin",'HBK Dropdowns'!B131,B170))</f>
        <v>0</v>
      </c>
      <c r="J120" t="b">
        <f t="shared" si="8"/>
        <v>0</v>
      </c>
      <c r="N120" t="s">
        <v>256</v>
      </c>
    </row>
    <row r="121" spans="2:14" x14ac:dyDescent="0.25">
      <c r="B121" t="s">
        <v>375</v>
      </c>
      <c r="D121" t="s">
        <v>119</v>
      </c>
      <c r="F121" t="b">
        <f t="shared" si="6"/>
        <v>0</v>
      </c>
      <c r="H121">
        <f>IF('PO HBK'!$F$65="Brillianta",'HBK Dropdowns'!D132,IF('PO HBK'!$F$65="Wibalin",'HBK Dropdowns'!B132,B171))</f>
        <v>0</v>
      </c>
      <c r="J121" t="b">
        <f t="shared" si="8"/>
        <v>0</v>
      </c>
      <c r="N121" t="s">
        <v>257</v>
      </c>
    </row>
    <row r="122" spans="2:14" x14ac:dyDescent="0.25">
      <c r="B122" t="s">
        <v>376</v>
      </c>
      <c r="D122" t="s">
        <v>120</v>
      </c>
      <c r="F122" t="b">
        <f t="shared" si="6"/>
        <v>0</v>
      </c>
      <c r="H122">
        <f>IF('PO HBK'!$F$65="Brillianta",'HBK Dropdowns'!D133,IF('PO HBK'!$F$65="Wibalin",'HBK Dropdowns'!B133,B172))</f>
        <v>0</v>
      </c>
      <c r="J122" t="b">
        <f t="shared" si="8"/>
        <v>0</v>
      </c>
      <c r="N122" t="s">
        <v>258</v>
      </c>
    </row>
    <row r="123" spans="2:14" x14ac:dyDescent="0.25">
      <c r="B123" t="s">
        <v>377</v>
      </c>
      <c r="D123" t="s">
        <v>121</v>
      </c>
      <c r="F123" t="b">
        <f t="shared" si="6"/>
        <v>0</v>
      </c>
      <c r="H123">
        <f>IF('PO HBK'!$F$65="Brillianta",'HBK Dropdowns'!D134,IF('PO HBK'!$F$65="Wibalin",'HBK Dropdowns'!B134,B173))</f>
        <v>0</v>
      </c>
      <c r="J123" t="b">
        <f t="shared" si="8"/>
        <v>0</v>
      </c>
      <c r="N123" t="s">
        <v>259</v>
      </c>
    </row>
    <row r="124" spans="2:14" x14ac:dyDescent="0.25">
      <c r="B124" t="s">
        <v>378</v>
      </c>
      <c r="D124" t="s">
        <v>122</v>
      </c>
      <c r="F124" t="b">
        <f t="shared" si="6"/>
        <v>0</v>
      </c>
      <c r="N124" t="s">
        <v>282</v>
      </c>
    </row>
    <row r="125" spans="2:14" x14ac:dyDescent="0.25">
      <c r="B125" t="s">
        <v>379</v>
      </c>
      <c r="D125" t="s">
        <v>123</v>
      </c>
      <c r="F125" t="b">
        <f t="shared" si="6"/>
        <v>0</v>
      </c>
    </row>
    <row r="126" spans="2:14" x14ac:dyDescent="0.25">
      <c r="B126" t="s">
        <v>380</v>
      </c>
      <c r="D126" t="s">
        <v>282</v>
      </c>
      <c r="F126" t="b">
        <f t="shared" si="6"/>
        <v>0</v>
      </c>
    </row>
    <row r="127" spans="2:14" x14ac:dyDescent="0.25">
      <c r="B127" t="s">
        <v>381</v>
      </c>
      <c r="H127" s="10" t="s">
        <v>124</v>
      </c>
      <c r="J127" t="s">
        <v>21</v>
      </c>
    </row>
    <row r="128" spans="2:14" x14ac:dyDescent="0.25">
      <c r="B128" t="s">
        <v>387</v>
      </c>
      <c r="H128" t="s">
        <v>394</v>
      </c>
      <c r="J128" t="b">
        <f>TRUE</f>
        <v>1</v>
      </c>
    </row>
    <row r="129" spans="2:10" x14ac:dyDescent="0.25">
      <c r="B129" t="s">
        <v>382</v>
      </c>
      <c r="H129" t="s">
        <v>125</v>
      </c>
      <c r="J129" t="b">
        <f>OR($C$11, $C$14)</f>
        <v>0</v>
      </c>
    </row>
    <row r="130" spans="2:10" x14ac:dyDescent="0.25">
      <c r="B130" t="s">
        <v>383</v>
      </c>
      <c r="H130" t="s">
        <v>126</v>
      </c>
      <c r="J130" t="b">
        <f t="shared" ref="J130:J133" si="9">OR($C$11, $C$14)</f>
        <v>0</v>
      </c>
    </row>
    <row r="131" spans="2:10" x14ac:dyDescent="0.25">
      <c r="B131" t="s">
        <v>384</v>
      </c>
      <c r="H131" t="s">
        <v>127</v>
      </c>
      <c r="J131" t="b">
        <f t="shared" si="9"/>
        <v>0</v>
      </c>
    </row>
    <row r="132" spans="2:10" x14ac:dyDescent="0.25">
      <c r="B132" t="s">
        <v>385</v>
      </c>
      <c r="H132" t="s">
        <v>128</v>
      </c>
      <c r="J132" t="b">
        <f t="shared" si="9"/>
        <v>0</v>
      </c>
    </row>
    <row r="133" spans="2:10" x14ac:dyDescent="0.25">
      <c r="B133" t="s">
        <v>386</v>
      </c>
      <c r="H133" t="s">
        <v>282</v>
      </c>
      <c r="J133" t="b">
        <f t="shared" si="9"/>
        <v>0</v>
      </c>
    </row>
    <row r="134" spans="2:10" x14ac:dyDescent="0.25">
      <c r="B134" t="s">
        <v>282</v>
      </c>
    </row>
    <row r="135" spans="2:10" x14ac:dyDescent="0.25">
      <c r="H135" s="10" t="s">
        <v>129</v>
      </c>
      <c r="J135" t="s">
        <v>301</v>
      </c>
    </row>
    <row r="136" spans="2:10" x14ac:dyDescent="0.25">
      <c r="H136" t="s">
        <v>394</v>
      </c>
      <c r="J136" t="b">
        <f>TRUE</f>
        <v>1</v>
      </c>
    </row>
    <row r="137" spans="2:10" x14ac:dyDescent="0.25">
      <c r="B137" t="s">
        <v>282</v>
      </c>
      <c r="H137" t="s">
        <v>130</v>
      </c>
      <c r="J137" t="b">
        <f>OR($C$11, $C$14)</f>
        <v>0</v>
      </c>
    </row>
    <row r="138" spans="2:10" x14ac:dyDescent="0.25">
      <c r="H138" t="s">
        <v>131</v>
      </c>
      <c r="J138" t="b">
        <f t="shared" ref="J138:J167" si="10">OR($C$11, $C$14)</f>
        <v>0</v>
      </c>
    </row>
    <row r="139" spans="2:10" x14ac:dyDescent="0.25">
      <c r="H139" t="s">
        <v>132</v>
      </c>
      <c r="J139" t="b">
        <f t="shared" si="10"/>
        <v>0</v>
      </c>
    </row>
    <row r="140" spans="2:10" x14ac:dyDescent="0.25">
      <c r="H140" t="s">
        <v>133</v>
      </c>
      <c r="J140" t="b">
        <f t="shared" si="10"/>
        <v>0</v>
      </c>
    </row>
    <row r="141" spans="2:10" x14ac:dyDescent="0.25">
      <c r="H141" t="s">
        <v>134</v>
      </c>
      <c r="J141" t="b">
        <f t="shared" si="10"/>
        <v>0</v>
      </c>
    </row>
    <row r="142" spans="2:10" x14ac:dyDescent="0.25">
      <c r="H142" t="s">
        <v>135</v>
      </c>
      <c r="J142" t="b">
        <f t="shared" si="10"/>
        <v>0</v>
      </c>
    </row>
    <row r="143" spans="2:10" x14ac:dyDescent="0.25">
      <c r="H143" t="s">
        <v>136</v>
      </c>
      <c r="J143" t="b">
        <f t="shared" si="10"/>
        <v>0</v>
      </c>
    </row>
    <row r="144" spans="2:10" x14ac:dyDescent="0.25">
      <c r="H144" t="s">
        <v>137</v>
      </c>
      <c r="J144" t="b">
        <f t="shared" si="10"/>
        <v>0</v>
      </c>
    </row>
    <row r="145" spans="8:10" x14ac:dyDescent="0.25">
      <c r="H145" t="s">
        <v>138</v>
      </c>
      <c r="J145" t="b">
        <f t="shared" si="10"/>
        <v>0</v>
      </c>
    </row>
    <row r="146" spans="8:10" x14ac:dyDescent="0.25">
      <c r="H146" t="s">
        <v>139</v>
      </c>
      <c r="J146" t="b">
        <f t="shared" si="10"/>
        <v>0</v>
      </c>
    </row>
    <row r="147" spans="8:10" x14ac:dyDescent="0.25">
      <c r="H147" t="s">
        <v>140</v>
      </c>
      <c r="J147" t="b">
        <f t="shared" si="10"/>
        <v>0</v>
      </c>
    </row>
    <row r="148" spans="8:10" x14ac:dyDescent="0.25">
      <c r="H148" t="s">
        <v>141</v>
      </c>
      <c r="J148" t="b">
        <f t="shared" si="10"/>
        <v>0</v>
      </c>
    </row>
    <row r="149" spans="8:10" x14ac:dyDescent="0.25">
      <c r="H149" t="s">
        <v>142</v>
      </c>
      <c r="J149" t="b">
        <f t="shared" si="10"/>
        <v>0</v>
      </c>
    </row>
    <row r="150" spans="8:10" x14ac:dyDescent="0.25">
      <c r="H150" t="s">
        <v>143</v>
      </c>
      <c r="J150" t="b">
        <f t="shared" si="10"/>
        <v>0</v>
      </c>
    </row>
    <row r="151" spans="8:10" x14ac:dyDescent="0.25">
      <c r="H151" t="s">
        <v>144</v>
      </c>
      <c r="J151" t="b">
        <f t="shared" si="10"/>
        <v>0</v>
      </c>
    </row>
    <row r="152" spans="8:10" x14ac:dyDescent="0.25">
      <c r="H152" t="s">
        <v>145</v>
      </c>
      <c r="J152" t="b">
        <f t="shared" si="10"/>
        <v>0</v>
      </c>
    </row>
    <row r="153" spans="8:10" x14ac:dyDescent="0.25">
      <c r="H153" t="s">
        <v>146</v>
      </c>
      <c r="J153" t="b">
        <f t="shared" si="10"/>
        <v>0</v>
      </c>
    </row>
    <row r="154" spans="8:10" x14ac:dyDescent="0.25">
      <c r="H154" t="s">
        <v>147</v>
      </c>
      <c r="J154" t="b">
        <f t="shared" si="10"/>
        <v>0</v>
      </c>
    </row>
    <row r="155" spans="8:10" x14ac:dyDescent="0.25">
      <c r="H155" t="s">
        <v>148</v>
      </c>
      <c r="J155" t="b">
        <f t="shared" si="10"/>
        <v>0</v>
      </c>
    </row>
    <row r="156" spans="8:10" x14ac:dyDescent="0.25">
      <c r="H156" t="s">
        <v>149</v>
      </c>
      <c r="J156" t="b">
        <f t="shared" si="10"/>
        <v>0</v>
      </c>
    </row>
    <row r="157" spans="8:10" x14ac:dyDescent="0.25">
      <c r="H157" t="s">
        <v>150</v>
      </c>
      <c r="J157" t="b">
        <f t="shared" si="10"/>
        <v>0</v>
      </c>
    </row>
    <row r="158" spans="8:10" x14ac:dyDescent="0.25">
      <c r="H158" t="s">
        <v>151</v>
      </c>
      <c r="J158" t="b">
        <f t="shared" si="10"/>
        <v>0</v>
      </c>
    </row>
    <row r="159" spans="8:10" x14ac:dyDescent="0.25">
      <c r="H159" t="s">
        <v>152</v>
      </c>
      <c r="J159" t="b">
        <f t="shared" si="10"/>
        <v>0</v>
      </c>
    </row>
    <row r="160" spans="8:10" x14ac:dyDescent="0.25">
      <c r="H160" t="s">
        <v>153</v>
      </c>
      <c r="J160" t="b">
        <f t="shared" si="10"/>
        <v>0</v>
      </c>
    </row>
    <row r="161" spans="8:10" x14ac:dyDescent="0.25">
      <c r="H161" t="s">
        <v>154</v>
      </c>
      <c r="J161" t="b">
        <f t="shared" si="10"/>
        <v>0</v>
      </c>
    </row>
    <row r="162" spans="8:10" x14ac:dyDescent="0.25">
      <c r="H162" t="s">
        <v>155</v>
      </c>
      <c r="J162" t="b">
        <f t="shared" si="10"/>
        <v>0</v>
      </c>
    </row>
    <row r="163" spans="8:10" x14ac:dyDescent="0.25">
      <c r="H163" t="s">
        <v>156</v>
      </c>
      <c r="J163" t="b">
        <f t="shared" si="10"/>
        <v>0</v>
      </c>
    </row>
    <row r="164" spans="8:10" x14ac:dyDescent="0.25">
      <c r="H164" t="s">
        <v>157</v>
      </c>
      <c r="J164" t="b">
        <f t="shared" si="10"/>
        <v>0</v>
      </c>
    </row>
    <row r="165" spans="8:10" x14ac:dyDescent="0.25">
      <c r="H165" t="s">
        <v>158</v>
      </c>
      <c r="J165" t="b">
        <f t="shared" si="10"/>
        <v>0</v>
      </c>
    </row>
    <row r="166" spans="8:10" x14ac:dyDescent="0.25">
      <c r="H166" t="s">
        <v>159</v>
      </c>
      <c r="J166" t="b">
        <f t="shared" si="10"/>
        <v>0</v>
      </c>
    </row>
    <row r="167" spans="8:10" x14ac:dyDescent="0.25">
      <c r="H167" t="s">
        <v>282</v>
      </c>
      <c r="J167" t="b">
        <f t="shared" si="10"/>
        <v>0</v>
      </c>
    </row>
  </sheetData>
  <mergeCells count="1">
    <mergeCell ref="V9:X9"/>
  </mergeCells>
  <phoneticPr fontId="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7F9AD-B208-47F0-8836-A59466C9F1BB}">
  <dimension ref="B2:L113"/>
  <sheetViews>
    <sheetView workbookViewId="0">
      <selection activeCell="D107" sqref="D107:E108"/>
    </sheetView>
  </sheetViews>
  <sheetFormatPr defaultRowHeight="15" x14ac:dyDescent="0.25"/>
  <cols>
    <col min="2" max="2" width="31.140625" bestFit="1" customWidth="1"/>
    <col min="4" max="4" width="11.42578125" bestFit="1" customWidth="1"/>
    <col min="11" max="11" width="12.42578125" bestFit="1" customWidth="1"/>
  </cols>
  <sheetData>
    <row r="2" spans="2:12" x14ac:dyDescent="0.25">
      <c r="B2" t="s">
        <v>91</v>
      </c>
      <c r="C2">
        <v>115</v>
      </c>
      <c r="G2" t="s">
        <v>307</v>
      </c>
      <c r="H2" t="e">
        <f>_xlfn.XLOOKUP('PO HBK'!F28,'Spine Width Calculator'!B2:B9,'Spine Width Calculator'!C2:C9)</f>
        <v>#N/A</v>
      </c>
      <c r="K2" t="s">
        <v>306</v>
      </c>
      <c r="L2" t="e">
        <f>_xlfn.XLOOKUP('PO HBK'!$C$19,$B$14:$B$68,$G$14:$G$68)</f>
        <v>#N/A</v>
      </c>
    </row>
    <row r="3" spans="2:12" x14ac:dyDescent="0.25">
      <c r="B3" t="s">
        <v>89</v>
      </c>
      <c r="C3">
        <v>80</v>
      </c>
    </row>
    <row r="4" spans="2:12" x14ac:dyDescent="0.25">
      <c r="B4" t="s">
        <v>87</v>
      </c>
      <c r="C4">
        <v>80</v>
      </c>
    </row>
    <row r="5" spans="2:12" x14ac:dyDescent="0.25">
      <c r="B5" t="s">
        <v>86</v>
      </c>
      <c r="C5">
        <v>106</v>
      </c>
    </row>
    <row r="6" spans="2:12" x14ac:dyDescent="0.25">
      <c r="B6" t="s">
        <v>84</v>
      </c>
      <c r="C6">
        <v>106</v>
      </c>
    </row>
    <row r="7" spans="2:12" x14ac:dyDescent="0.25">
      <c r="B7" t="s">
        <v>83</v>
      </c>
      <c r="C7">
        <v>138</v>
      </c>
    </row>
    <row r="8" spans="2:12" x14ac:dyDescent="0.25">
      <c r="B8" t="s">
        <v>82</v>
      </c>
      <c r="C8">
        <v>98</v>
      </c>
      <c r="G8" t="s">
        <v>309</v>
      </c>
    </row>
    <row r="9" spans="2:12" x14ac:dyDescent="0.25">
      <c r="B9" t="s">
        <v>81</v>
      </c>
      <c r="C9">
        <v>140</v>
      </c>
      <c r="G9" t="s">
        <v>310</v>
      </c>
    </row>
    <row r="10" spans="2:12" x14ac:dyDescent="0.25">
      <c r="G10" s="16" t="s">
        <v>311</v>
      </c>
      <c r="H10" s="16" t="s">
        <v>312</v>
      </c>
    </row>
    <row r="11" spans="2:12" x14ac:dyDescent="0.25">
      <c r="G11" s="16">
        <v>60</v>
      </c>
      <c r="H11" s="16">
        <v>8</v>
      </c>
    </row>
    <row r="13" spans="2:12" x14ac:dyDescent="0.25">
      <c r="B13" s="15" t="s">
        <v>308</v>
      </c>
      <c r="C13" t="s">
        <v>313</v>
      </c>
      <c r="D13" t="s">
        <v>314</v>
      </c>
      <c r="G13" s="17"/>
    </row>
    <row r="14" spans="2:12" x14ac:dyDescent="0.25">
      <c r="B14" s="15">
        <v>16</v>
      </c>
      <c r="C14" s="15" t="e">
        <f>ROUND(B14*$H$2/2000,2)</f>
        <v>#N/A</v>
      </c>
      <c r="D14" s="15" t="e">
        <f>IF(C14&gt;10,ROUND(C14,0),C14+0.5)</f>
        <v>#N/A</v>
      </c>
      <c r="E14" s="18" t="e">
        <f>IF(D14&gt;44,D14+7,IF(D14&gt;20,D14+6,IF(D14&gt;12,D14+5,D14+4)))</f>
        <v>#N/A</v>
      </c>
      <c r="G14" s="17" t="e">
        <f>IF(D14&gt;$G$11,0,IF(D14&lt;$H$11,0,E14))</f>
        <v>#N/A</v>
      </c>
    </row>
    <row r="15" spans="2:12" x14ac:dyDescent="0.25">
      <c r="B15" s="15">
        <v>32</v>
      </c>
      <c r="C15" s="15" t="e">
        <f t="shared" ref="C15:C68" si="0">ROUND(B15*$H$2/2000,2)</f>
        <v>#N/A</v>
      </c>
      <c r="D15" s="15" t="e">
        <f t="shared" ref="D15:D68" si="1">IF(C15&gt;10,ROUND(C15,0),C15+0.5)</f>
        <v>#N/A</v>
      </c>
      <c r="E15" s="18" t="e">
        <f t="shared" ref="E15:E68" si="2">IF(D15&gt;44,D15+7,IF(D15&gt;20,D15+6,IF(D15&gt;12,D15+5,D15+4)))</f>
        <v>#N/A</v>
      </c>
      <c r="G15" s="17" t="e">
        <f t="shared" ref="G15:G68" si="3">IF(D15&gt;$G$11,0,IF(D15&lt;$H$11,0,E15))</f>
        <v>#N/A</v>
      </c>
    </row>
    <row r="16" spans="2:12" x14ac:dyDescent="0.25">
      <c r="B16" s="15">
        <v>48</v>
      </c>
      <c r="C16" s="15" t="e">
        <f t="shared" si="0"/>
        <v>#N/A</v>
      </c>
      <c r="D16" s="15" t="e">
        <f t="shared" si="1"/>
        <v>#N/A</v>
      </c>
      <c r="E16" s="18" t="e">
        <f t="shared" si="2"/>
        <v>#N/A</v>
      </c>
      <c r="G16" s="17" t="e">
        <f t="shared" si="3"/>
        <v>#N/A</v>
      </c>
    </row>
    <row r="17" spans="2:7" x14ac:dyDescent="0.25">
      <c r="B17" s="15">
        <v>64</v>
      </c>
      <c r="C17" s="15" t="e">
        <f t="shared" si="0"/>
        <v>#N/A</v>
      </c>
      <c r="D17" s="15" t="e">
        <f t="shared" si="1"/>
        <v>#N/A</v>
      </c>
      <c r="E17" s="18" t="e">
        <f t="shared" si="2"/>
        <v>#N/A</v>
      </c>
      <c r="G17" s="17" t="e">
        <f t="shared" si="3"/>
        <v>#N/A</v>
      </c>
    </row>
    <row r="18" spans="2:7" x14ac:dyDescent="0.25">
      <c r="B18" s="15">
        <v>80</v>
      </c>
      <c r="C18" s="15" t="e">
        <f t="shared" si="0"/>
        <v>#N/A</v>
      </c>
      <c r="D18" s="15" t="e">
        <f t="shared" si="1"/>
        <v>#N/A</v>
      </c>
      <c r="E18" s="18" t="e">
        <f t="shared" si="2"/>
        <v>#N/A</v>
      </c>
      <c r="G18" s="17" t="e">
        <f t="shared" si="3"/>
        <v>#N/A</v>
      </c>
    </row>
    <row r="19" spans="2:7" x14ac:dyDescent="0.25">
      <c r="B19" s="15">
        <v>96</v>
      </c>
      <c r="C19" s="15" t="e">
        <f t="shared" si="0"/>
        <v>#N/A</v>
      </c>
      <c r="D19" s="15" t="e">
        <f t="shared" si="1"/>
        <v>#N/A</v>
      </c>
      <c r="E19" s="18" t="e">
        <f t="shared" si="2"/>
        <v>#N/A</v>
      </c>
      <c r="G19" s="17" t="e">
        <f t="shared" si="3"/>
        <v>#N/A</v>
      </c>
    </row>
    <row r="20" spans="2:7" x14ac:dyDescent="0.25">
      <c r="B20" s="15">
        <v>112</v>
      </c>
      <c r="C20" s="15" t="e">
        <f t="shared" si="0"/>
        <v>#N/A</v>
      </c>
      <c r="D20" s="15" t="e">
        <f>IF(C20&gt;10,ROUND(C20,0),C20+0.5)</f>
        <v>#N/A</v>
      </c>
      <c r="E20" s="18" t="e">
        <f t="shared" si="2"/>
        <v>#N/A</v>
      </c>
      <c r="G20" s="17" t="e">
        <f t="shared" si="3"/>
        <v>#N/A</v>
      </c>
    </row>
    <row r="21" spans="2:7" x14ac:dyDescent="0.25">
      <c r="B21" s="15">
        <v>128</v>
      </c>
      <c r="C21" s="15" t="e">
        <f t="shared" si="0"/>
        <v>#N/A</v>
      </c>
      <c r="D21" s="15" t="e">
        <f t="shared" si="1"/>
        <v>#N/A</v>
      </c>
      <c r="E21" s="18" t="e">
        <f t="shared" si="2"/>
        <v>#N/A</v>
      </c>
      <c r="G21" s="17" t="e">
        <f t="shared" si="3"/>
        <v>#N/A</v>
      </c>
    </row>
    <row r="22" spans="2:7" x14ac:dyDescent="0.25">
      <c r="B22" s="15">
        <v>144</v>
      </c>
      <c r="C22" s="15" t="e">
        <f t="shared" si="0"/>
        <v>#N/A</v>
      </c>
      <c r="D22" s="15" t="e">
        <f t="shared" si="1"/>
        <v>#N/A</v>
      </c>
      <c r="E22" s="18" t="e">
        <f t="shared" si="2"/>
        <v>#N/A</v>
      </c>
      <c r="G22" s="17" t="e">
        <f t="shared" si="3"/>
        <v>#N/A</v>
      </c>
    </row>
    <row r="23" spans="2:7" x14ac:dyDescent="0.25">
      <c r="B23" s="15">
        <v>160</v>
      </c>
      <c r="C23" s="15" t="e">
        <f t="shared" si="0"/>
        <v>#N/A</v>
      </c>
      <c r="D23" s="15" t="e">
        <f t="shared" si="1"/>
        <v>#N/A</v>
      </c>
      <c r="E23" s="18" t="e">
        <f t="shared" si="2"/>
        <v>#N/A</v>
      </c>
      <c r="G23" s="17" t="e">
        <f t="shared" si="3"/>
        <v>#N/A</v>
      </c>
    </row>
    <row r="24" spans="2:7" x14ac:dyDescent="0.25">
      <c r="B24" s="15">
        <v>176</v>
      </c>
      <c r="C24" s="15" t="e">
        <f t="shared" si="0"/>
        <v>#N/A</v>
      </c>
      <c r="D24" s="15" t="e">
        <f t="shared" si="1"/>
        <v>#N/A</v>
      </c>
      <c r="E24" s="18" t="e">
        <f t="shared" si="2"/>
        <v>#N/A</v>
      </c>
      <c r="G24" s="17" t="e">
        <f t="shared" si="3"/>
        <v>#N/A</v>
      </c>
    </row>
    <row r="25" spans="2:7" x14ac:dyDescent="0.25">
      <c r="B25" s="15">
        <v>192</v>
      </c>
      <c r="C25" s="15" t="e">
        <f t="shared" si="0"/>
        <v>#N/A</v>
      </c>
      <c r="D25" s="15" t="e">
        <f t="shared" si="1"/>
        <v>#N/A</v>
      </c>
      <c r="E25" s="18" t="e">
        <f t="shared" si="2"/>
        <v>#N/A</v>
      </c>
      <c r="G25" s="17" t="e">
        <f t="shared" si="3"/>
        <v>#N/A</v>
      </c>
    </row>
    <row r="26" spans="2:7" x14ac:dyDescent="0.25">
      <c r="B26" s="15">
        <v>208</v>
      </c>
      <c r="C26" s="15" t="e">
        <f t="shared" si="0"/>
        <v>#N/A</v>
      </c>
      <c r="D26" s="15" t="e">
        <f t="shared" si="1"/>
        <v>#N/A</v>
      </c>
      <c r="E26" s="18" t="e">
        <f t="shared" si="2"/>
        <v>#N/A</v>
      </c>
      <c r="G26" s="17" t="e">
        <f t="shared" si="3"/>
        <v>#N/A</v>
      </c>
    </row>
    <row r="27" spans="2:7" x14ac:dyDescent="0.25">
      <c r="B27" s="15">
        <v>224</v>
      </c>
      <c r="C27" s="15" t="e">
        <f t="shared" si="0"/>
        <v>#N/A</v>
      </c>
      <c r="D27" s="15" t="e">
        <f t="shared" si="1"/>
        <v>#N/A</v>
      </c>
      <c r="E27" s="18" t="e">
        <f t="shared" si="2"/>
        <v>#N/A</v>
      </c>
      <c r="G27" s="17" t="e">
        <f t="shared" si="3"/>
        <v>#N/A</v>
      </c>
    </row>
    <row r="28" spans="2:7" x14ac:dyDescent="0.25">
      <c r="B28" s="15">
        <v>240</v>
      </c>
      <c r="C28" s="15" t="e">
        <f t="shared" si="0"/>
        <v>#N/A</v>
      </c>
      <c r="D28" s="15" t="e">
        <f t="shared" si="1"/>
        <v>#N/A</v>
      </c>
      <c r="E28" s="18" t="e">
        <f t="shared" si="2"/>
        <v>#N/A</v>
      </c>
      <c r="G28" s="17" t="e">
        <f t="shared" si="3"/>
        <v>#N/A</v>
      </c>
    </row>
    <row r="29" spans="2:7" x14ac:dyDescent="0.25">
      <c r="B29" s="15">
        <v>256</v>
      </c>
      <c r="C29" s="15" t="e">
        <f t="shared" si="0"/>
        <v>#N/A</v>
      </c>
      <c r="D29" s="15" t="e">
        <f t="shared" si="1"/>
        <v>#N/A</v>
      </c>
      <c r="E29" s="18" t="e">
        <f t="shared" si="2"/>
        <v>#N/A</v>
      </c>
      <c r="G29" s="17" t="e">
        <f t="shared" si="3"/>
        <v>#N/A</v>
      </c>
    </row>
    <row r="30" spans="2:7" x14ac:dyDescent="0.25">
      <c r="B30" s="15">
        <v>272</v>
      </c>
      <c r="C30" s="15" t="e">
        <f t="shared" si="0"/>
        <v>#N/A</v>
      </c>
      <c r="D30" s="15" t="e">
        <f t="shared" si="1"/>
        <v>#N/A</v>
      </c>
      <c r="E30" s="18" t="e">
        <f t="shared" si="2"/>
        <v>#N/A</v>
      </c>
      <c r="G30" s="17" t="e">
        <f t="shared" si="3"/>
        <v>#N/A</v>
      </c>
    </row>
    <row r="31" spans="2:7" x14ac:dyDescent="0.25">
      <c r="B31" s="15">
        <v>288</v>
      </c>
      <c r="C31" s="15" t="e">
        <f t="shared" si="0"/>
        <v>#N/A</v>
      </c>
      <c r="D31" s="15" t="e">
        <f t="shared" si="1"/>
        <v>#N/A</v>
      </c>
      <c r="E31" s="18" t="e">
        <f t="shared" si="2"/>
        <v>#N/A</v>
      </c>
      <c r="G31" s="17" t="e">
        <f t="shared" si="3"/>
        <v>#N/A</v>
      </c>
    </row>
    <row r="32" spans="2:7" x14ac:dyDescent="0.25">
      <c r="B32" s="15">
        <v>304</v>
      </c>
      <c r="C32" s="15" t="e">
        <f t="shared" si="0"/>
        <v>#N/A</v>
      </c>
      <c r="D32" s="15" t="e">
        <f t="shared" si="1"/>
        <v>#N/A</v>
      </c>
      <c r="E32" s="18" t="e">
        <f t="shared" si="2"/>
        <v>#N/A</v>
      </c>
      <c r="G32" s="17" t="e">
        <f t="shared" si="3"/>
        <v>#N/A</v>
      </c>
    </row>
    <row r="33" spans="2:7" x14ac:dyDescent="0.25">
      <c r="B33" s="15">
        <v>320</v>
      </c>
      <c r="C33" s="15" t="e">
        <f t="shared" si="0"/>
        <v>#N/A</v>
      </c>
      <c r="D33" s="15" t="e">
        <f t="shared" si="1"/>
        <v>#N/A</v>
      </c>
      <c r="E33" s="18" t="e">
        <f t="shared" si="2"/>
        <v>#N/A</v>
      </c>
      <c r="G33" s="17" t="e">
        <f t="shared" si="3"/>
        <v>#N/A</v>
      </c>
    </row>
    <row r="34" spans="2:7" x14ac:dyDescent="0.25">
      <c r="B34" s="15">
        <v>336</v>
      </c>
      <c r="C34" s="15" t="e">
        <f t="shared" si="0"/>
        <v>#N/A</v>
      </c>
      <c r="D34" s="15" t="e">
        <f t="shared" si="1"/>
        <v>#N/A</v>
      </c>
      <c r="E34" s="18" t="e">
        <f t="shared" si="2"/>
        <v>#N/A</v>
      </c>
      <c r="G34" s="17" t="e">
        <f t="shared" si="3"/>
        <v>#N/A</v>
      </c>
    </row>
    <row r="35" spans="2:7" x14ac:dyDescent="0.25">
      <c r="B35" s="15">
        <v>352</v>
      </c>
      <c r="C35" s="15" t="e">
        <f t="shared" si="0"/>
        <v>#N/A</v>
      </c>
      <c r="D35" s="15" t="e">
        <f t="shared" si="1"/>
        <v>#N/A</v>
      </c>
      <c r="E35" s="18" t="e">
        <f t="shared" si="2"/>
        <v>#N/A</v>
      </c>
      <c r="G35" s="17" t="e">
        <f t="shared" si="3"/>
        <v>#N/A</v>
      </c>
    </row>
    <row r="36" spans="2:7" x14ac:dyDescent="0.25">
      <c r="B36" s="15">
        <v>368</v>
      </c>
      <c r="C36" s="15" t="e">
        <f t="shared" si="0"/>
        <v>#N/A</v>
      </c>
      <c r="D36" s="15" t="e">
        <f t="shared" si="1"/>
        <v>#N/A</v>
      </c>
      <c r="E36" s="18" t="e">
        <f t="shared" si="2"/>
        <v>#N/A</v>
      </c>
      <c r="G36" s="17" t="e">
        <f t="shared" si="3"/>
        <v>#N/A</v>
      </c>
    </row>
    <row r="37" spans="2:7" x14ac:dyDescent="0.25">
      <c r="B37" s="15">
        <v>384</v>
      </c>
      <c r="C37" s="15" t="e">
        <f t="shared" si="0"/>
        <v>#N/A</v>
      </c>
      <c r="D37" s="15" t="e">
        <f t="shared" si="1"/>
        <v>#N/A</v>
      </c>
      <c r="E37" s="18" t="e">
        <f t="shared" si="2"/>
        <v>#N/A</v>
      </c>
      <c r="G37" s="17" t="e">
        <f t="shared" si="3"/>
        <v>#N/A</v>
      </c>
    </row>
    <row r="38" spans="2:7" x14ac:dyDescent="0.25">
      <c r="B38" s="15">
        <v>400</v>
      </c>
      <c r="C38" s="15" t="e">
        <f t="shared" si="0"/>
        <v>#N/A</v>
      </c>
      <c r="D38" s="15" t="e">
        <f t="shared" si="1"/>
        <v>#N/A</v>
      </c>
      <c r="E38" s="18" t="e">
        <f t="shared" si="2"/>
        <v>#N/A</v>
      </c>
      <c r="G38" s="17" t="e">
        <f t="shared" si="3"/>
        <v>#N/A</v>
      </c>
    </row>
    <row r="39" spans="2:7" x14ac:dyDescent="0.25">
      <c r="B39" s="15">
        <v>416</v>
      </c>
      <c r="C39" s="15" t="e">
        <f t="shared" si="0"/>
        <v>#N/A</v>
      </c>
      <c r="D39" s="15" t="e">
        <f t="shared" si="1"/>
        <v>#N/A</v>
      </c>
      <c r="E39" s="18" t="e">
        <f t="shared" si="2"/>
        <v>#N/A</v>
      </c>
      <c r="G39" s="17" t="e">
        <f t="shared" si="3"/>
        <v>#N/A</v>
      </c>
    </row>
    <row r="40" spans="2:7" x14ac:dyDescent="0.25">
      <c r="B40" s="15">
        <v>432</v>
      </c>
      <c r="C40" s="15" t="e">
        <f t="shared" si="0"/>
        <v>#N/A</v>
      </c>
      <c r="D40" s="15" t="e">
        <f t="shared" si="1"/>
        <v>#N/A</v>
      </c>
      <c r="E40" s="18" t="e">
        <f t="shared" si="2"/>
        <v>#N/A</v>
      </c>
      <c r="G40" s="17" t="e">
        <f t="shared" si="3"/>
        <v>#N/A</v>
      </c>
    </row>
    <row r="41" spans="2:7" x14ac:dyDescent="0.25">
      <c r="B41" s="15">
        <v>448</v>
      </c>
      <c r="C41" s="15" t="e">
        <f t="shared" si="0"/>
        <v>#N/A</v>
      </c>
      <c r="D41" s="15" t="e">
        <f t="shared" si="1"/>
        <v>#N/A</v>
      </c>
      <c r="E41" s="18" t="e">
        <f t="shared" si="2"/>
        <v>#N/A</v>
      </c>
      <c r="G41" s="17" t="e">
        <f t="shared" si="3"/>
        <v>#N/A</v>
      </c>
    </row>
    <row r="42" spans="2:7" x14ac:dyDescent="0.25">
      <c r="B42" s="15">
        <v>464</v>
      </c>
      <c r="C42" s="15" t="e">
        <f t="shared" si="0"/>
        <v>#N/A</v>
      </c>
      <c r="D42" s="15" t="e">
        <f t="shared" si="1"/>
        <v>#N/A</v>
      </c>
      <c r="E42" s="18" t="e">
        <f t="shared" si="2"/>
        <v>#N/A</v>
      </c>
      <c r="G42" s="17" t="e">
        <f t="shared" si="3"/>
        <v>#N/A</v>
      </c>
    </row>
    <row r="43" spans="2:7" x14ac:dyDescent="0.25">
      <c r="B43" s="15">
        <v>480</v>
      </c>
      <c r="C43" s="15" t="e">
        <f t="shared" si="0"/>
        <v>#N/A</v>
      </c>
      <c r="D43" s="15" t="e">
        <f t="shared" si="1"/>
        <v>#N/A</v>
      </c>
      <c r="E43" s="18" t="e">
        <f t="shared" si="2"/>
        <v>#N/A</v>
      </c>
      <c r="G43" s="17" t="e">
        <f t="shared" si="3"/>
        <v>#N/A</v>
      </c>
    </row>
    <row r="44" spans="2:7" x14ac:dyDescent="0.25">
      <c r="B44" s="15">
        <v>496</v>
      </c>
      <c r="C44" s="15" t="e">
        <f t="shared" si="0"/>
        <v>#N/A</v>
      </c>
      <c r="D44" s="15" t="e">
        <f t="shared" si="1"/>
        <v>#N/A</v>
      </c>
      <c r="E44" s="18" t="e">
        <f t="shared" si="2"/>
        <v>#N/A</v>
      </c>
      <c r="G44" s="17" t="e">
        <f t="shared" si="3"/>
        <v>#N/A</v>
      </c>
    </row>
    <row r="45" spans="2:7" x14ac:dyDescent="0.25">
      <c r="B45" s="15">
        <v>512</v>
      </c>
      <c r="C45" s="15" t="e">
        <f t="shared" si="0"/>
        <v>#N/A</v>
      </c>
      <c r="D45" s="15" t="e">
        <f t="shared" si="1"/>
        <v>#N/A</v>
      </c>
      <c r="E45" s="18" t="e">
        <f t="shared" si="2"/>
        <v>#N/A</v>
      </c>
      <c r="G45" s="17" t="e">
        <f t="shared" si="3"/>
        <v>#N/A</v>
      </c>
    </row>
    <row r="46" spans="2:7" x14ac:dyDescent="0.25">
      <c r="B46" s="15">
        <v>528</v>
      </c>
      <c r="C46" s="15" t="e">
        <f t="shared" si="0"/>
        <v>#N/A</v>
      </c>
      <c r="D46" s="15" t="e">
        <f t="shared" si="1"/>
        <v>#N/A</v>
      </c>
      <c r="E46" s="18" t="e">
        <f t="shared" si="2"/>
        <v>#N/A</v>
      </c>
      <c r="G46" s="17" t="e">
        <f t="shared" si="3"/>
        <v>#N/A</v>
      </c>
    </row>
    <row r="47" spans="2:7" x14ac:dyDescent="0.25">
      <c r="B47" s="15">
        <v>544</v>
      </c>
      <c r="C47" s="15" t="e">
        <f t="shared" si="0"/>
        <v>#N/A</v>
      </c>
      <c r="D47" s="15" t="e">
        <f t="shared" si="1"/>
        <v>#N/A</v>
      </c>
      <c r="E47" s="18" t="e">
        <f t="shared" si="2"/>
        <v>#N/A</v>
      </c>
      <c r="G47" s="17" t="e">
        <f t="shared" si="3"/>
        <v>#N/A</v>
      </c>
    </row>
    <row r="48" spans="2:7" x14ac:dyDescent="0.25">
      <c r="B48" s="15">
        <v>560</v>
      </c>
      <c r="C48" s="15" t="e">
        <f t="shared" si="0"/>
        <v>#N/A</v>
      </c>
      <c r="D48" s="15" t="e">
        <f t="shared" si="1"/>
        <v>#N/A</v>
      </c>
      <c r="E48" s="18" t="e">
        <f t="shared" si="2"/>
        <v>#N/A</v>
      </c>
      <c r="G48" s="17" t="e">
        <f t="shared" si="3"/>
        <v>#N/A</v>
      </c>
    </row>
    <row r="49" spans="2:7" x14ac:dyDescent="0.25">
      <c r="B49" s="15">
        <v>576</v>
      </c>
      <c r="C49" s="15" t="e">
        <f t="shared" si="0"/>
        <v>#N/A</v>
      </c>
      <c r="D49" s="15" t="e">
        <f t="shared" si="1"/>
        <v>#N/A</v>
      </c>
      <c r="E49" s="18" t="e">
        <f t="shared" si="2"/>
        <v>#N/A</v>
      </c>
      <c r="G49" s="17" t="e">
        <f t="shared" si="3"/>
        <v>#N/A</v>
      </c>
    </row>
    <row r="50" spans="2:7" x14ac:dyDescent="0.25">
      <c r="B50" s="15">
        <v>592</v>
      </c>
      <c r="C50" s="15" t="e">
        <f t="shared" si="0"/>
        <v>#N/A</v>
      </c>
      <c r="D50" s="15" t="e">
        <f t="shared" si="1"/>
        <v>#N/A</v>
      </c>
      <c r="E50" s="18" t="e">
        <f t="shared" si="2"/>
        <v>#N/A</v>
      </c>
      <c r="G50" s="17" t="e">
        <f t="shared" si="3"/>
        <v>#N/A</v>
      </c>
    </row>
    <row r="51" spans="2:7" x14ac:dyDescent="0.25">
      <c r="B51" s="15">
        <v>608</v>
      </c>
      <c r="C51" s="15" t="e">
        <f t="shared" si="0"/>
        <v>#N/A</v>
      </c>
      <c r="D51" s="15" t="e">
        <f t="shared" si="1"/>
        <v>#N/A</v>
      </c>
      <c r="E51" s="18" t="e">
        <f t="shared" si="2"/>
        <v>#N/A</v>
      </c>
      <c r="G51" s="17" t="e">
        <f t="shared" si="3"/>
        <v>#N/A</v>
      </c>
    </row>
    <row r="52" spans="2:7" x14ac:dyDescent="0.25">
      <c r="B52" s="15">
        <v>624</v>
      </c>
      <c r="C52" s="15" t="e">
        <f t="shared" si="0"/>
        <v>#N/A</v>
      </c>
      <c r="D52" s="15" t="e">
        <f t="shared" si="1"/>
        <v>#N/A</v>
      </c>
      <c r="E52" s="18" t="e">
        <f t="shared" si="2"/>
        <v>#N/A</v>
      </c>
      <c r="G52" s="17" t="e">
        <f t="shared" si="3"/>
        <v>#N/A</v>
      </c>
    </row>
    <row r="53" spans="2:7" x14ac:dyDescent="0.25">
      <c r="B53" s="15">
        <v>640</v>
      </c>
      <c r="C53" s="15" t="e">
        <f t="shared" si="0"/>
        <v>#N/A</v>
      </c>
      <c r="D53" s="15" t="e">
        <f t="shared" si="1"/>
        <v>#N/A</v>
      </c>
      <c r="E53" s="18" t="e">
        <f t="shared" si="2"/>
        <v>#N/A</v>
      </c>
      <c r="G53" s="17" t="e">
        <f t="shared" si="3"/>
        <v>#N/A</v>
      </c>
    </row>
    <row r="54" spans="2:7" x14ac:dyDescent="0.25">
      <c r="B54" s="15">
        <v>656</v>
      </c>
      <c r="C54" s="15" t="e">
        <f t="shared" si="0"/>
        <v>#N/A</v>
      </c>
      <c r="D54" s="15" t="e">
        <f t="shared" si="1"/>
        <v>#N/A</v>
      </c>
      <c r="E54" s="18" t="e">
        <f t="shared" si="2"/>
        <v>#N/A</v>
      </c>
      <c r="G54" s="17" t="e">
        <f t="shared" si="3"/>
        <v>#N/A</v>
      </c>
    </row>
    <row r="55" spans="2:7" x14ac:dyDescent="0.25">
      <c r="B55" s="15">
        <v>672</v>
      </c>
      <c r="C55" s="15" t="e">
        <f t="shared" si="0"/>
        <v>#N/A</v>
      </c>
      <c r="D55" s="15" t="e">
        <f t="shared" si="1"/>
        <v>#N/A</v>
      </c>
      <c r="E55" s="18" t="e">
        <f t="shared" si="2"/>
        <v>#N/A</v>
      </c>
      <c r="G55" s="17" t="e">
        <f t="shared" si="3"/>
        <v>#N/A</v>
      </c>
    </row>
    <row r="56" spans="2:7" x14ac:dyDescent="0.25">
      <c r="B56" s="15">
        <v>688</v>
      </c>
      <c r="C56" s="15" t="e">
        <f t="shared" si="0"/>
        <v>#N/A</v>
      </c>
      <c r="D56" s="15" t="e">
        <f t="shared" si="1"/>
        <v>#N/A</v>
      </c>
      <c r="E56" s="18" t="e">
        <f t="shared" si="2"/>
        <v>#N/A</v>
      </c>
      <c r="G56" s="17" t="e">
        <f t="shared" si="3"/>
        <v>#N/A</v>
      </c>
    </row>
    <row r="57" spans="2:7" x14ac:dyDescent="0.25">
      <c r="B57" s="15">
        <v>704</v>
      </c>
      <c r="C57" s="15" t="e">
        <f t="shared" si="0"/>
        <v>#N/A</v>
      </c>
      <c r="D57" s="15" t="e">
        <f t="shared" si="1"/>
        <v>#N/A</v>
      </c>
      <c r="E57" s="18" t="e">
        <f t="shared" si="2"/>
        <v>#N/A</v>
      </c>
      <c r="G57" s="17" t="e">
        <f t="shared" si="3"/>
        <v>#N/A</v>
      </c>
    </row>
    <row r="58" spans="2:7" x14ac:dyDescent="0.25">
      <c r="B58" s="15">
        <v>720</v>
      </c>
      <c r="C58" s="15" t="e">
        <f t="shared" si="0"/>
        <v>#N/A</v>
      </c>
      <c r="D58" s="15" t="e">
        <f t="shared" si="1"/>
        <v>#N/A</v>
      </c>
      <c r="E58" s="18" t="e">
        <f t="shared" si="2"/>
        <v>#N/A</v>
      </c>
      <c r="G58" s="17" t="e">
        <f t="shared" si="3"/>
        <v>#N/A</v>
      </c>
    </row>
    <row r="59" spans="2:7" x14ac:dyDescent="0.25">
      <c r="B59" s="15">
        <v>736</v>
      </c>
      <c r="C59" s="15" t="e">
        <f t="shared" si="0"/>
        <v>#N/A</v>
      </c>
      <c r="D59" s="15" t="e">
        <f t="shared" si="1"/>
        <v>#N/A</v>
      </c>
      <c r="E59" s="18" t="e">
        <f t="shared" si="2"/>
        <v>#N/A</v>
      </c>
      <c r="G59" s="17" t="e">
        <f t="shared" si="3"/>
        <v>#N/A</v>
      </c>
    </row>
    <row r="60" spans="2:7" x14ac:dyDescent="0.25">
      <c r="B60" s="15">
        <v>752</v>
      </c>
      <c r="C60" s="15" t="e">
        <f t="shared" si="0"/>
        <v>#N/A</v>
      </c>
      <c r="D60" s="15" t="e">
        <f t="shared" si="1"/>
        <v>#N/A</v>
      </c>
      <c r="E60" s="18" t="e">
        <f t="shared" si="2"/>
        <v>#N/A</v>
      </c>
      <c r="G60" s="17" t="e">
        <f t="shared" si="3"/>
        <v>#N/A</v>
      </c>
    </row>
    <row r="61" spans="2:7" x14ac:dyDescent="0.25">
      <c r="B61" s="15">
        <v>768</v>
      </c>
      <c r="C61" s="15" t="e">
        <f t="shared" si="0"/>
        <v>#N/A</v>
      </c>
      <c r="D61" s="15" t="e">
        <f t="shared" si="1"/>
        <v>#N/A</v>
      </c>
      <c r="E61" s="18" t="e">
        <f t="shared" si="2"/>
        <v>#N/A</v>
      </c>
      <c r="G61" s="17" t="e">
        <f t="shared" si="3"/>
        <v>#N/A</v>
      </c>
    </row>
    <row r="62" spans="2:7" x14ac:dyDescent="0.25">
      <c r="B62" s="15">
        <v>784</v>
      </c>
      <c r="C62" s="15" t="e">
        <f t="shared" si="0"/>
        <v>#N/A</v>
      </c>
      <c r="D62" s="15" t="e">
        <f t="shared" si="1"/>
        <v>#N/A</v>
      </c>
      <c r="E62" s="18" t="e">
        <f t="shared" si="2"/>
        <v>#N/A</v>
      </c>
      <c r="G62" s="17" t="e">
        <f t="shared" si="3"/>
        <v>#N/A</v>
      </c>
    </row>
    <row r="63" spans="2:7" x14ac:dyDescent="0.25">
      <c r="B63" s="15">
        <v>800</v>
      </c>
      <c r="C63" s="15" t="e">
        <f t="shared" si="0"/>
        <v>#N/A</v>
      </c>
      <c r="D63" s="15" t="e">
        <f t="shared" si="1"/>
        <v>#N/A</v>
      </c>
      <c r="E63" s="18" t="e">
        <f t="shared" si="2"/>
        <v>#N/A</v>
      </c>
      <c r="G63" s="17" t="e">
        <f t="shared" si="3"/>
        <v>#N/A</v>
      </c>
    </row>
    <row r="64" spans="2:7" x14ac:dyDescent="0.25">
      <c r="B64" s="15">
        <v>816</v>
      </c>
      <c r="C64" s="15" t="e">
        <f t="shared" si="0"/>
        <v>#N/A</v>
      </c>
      <c r="D64" s="15" t="e">
        <f t="shared" si="1"/>
        <v>#N/A</v>
      </c>
      <c r="E64" s="18" t="e">
        <f t="shared" si="2"/>
        <v>#N/A</v>
      </c>
      <c r="G64" s="17" t="e">
        <f t="shared" si="3"/>
        <v>#N/A</v>
      </c>
    </row>
    <row r="65" spans="2:7" x14ac:dyDescent="0.25">
      <c r="B65" s="15">
        <v>832</v>
      </c>
      <c r="C65" s="15" t="e">
        <f t="shared" si="0"/>
        <v>#N/A</v>
      </c>
      <c r="D65" s="15" t="e">
        <f t="shared" si="1"/>
        <v>#N/A</v>
      </c>
      <c r="E65" s="18" t="e">
        <f t="shared" si="2"/>
        <v>#N/A</v>
      </c>
      <c r="G65" s="17" t="e">
        <f t="shared" si="3"/>
        <v>#N/A</v>
      </c>
    </row>
    <row r="66" spans="2:7" x14ac:dyDescent="0.25">
      <c r="B66" s="15">
        <v>848</v>
      </c>
      <c r="C66" s="15" t="e">
        <f t="shared" si="0"/>
        <v>#N/A</v>
      </c>
      <c r="D66" s="15" t="e">
        <f t="shared" si="1"/>
        <v>#N/A</v>
      </c>
      <c r="E66" s="18" t="e">
        <f t="shared" si="2"/>
        <v>#N/A</v>
      </c>
      <c r="G66" s="17" t="e">
        <f t="shared" si="3"/>
        <v>#N/A</v>
      </c>
    </row>
    <row r="67" spans="2:7" x14ac:dyDescent="0.25">
      <c r="B67" s="15">
        <v>864</v>
      </c>
      <c r="C67" s="15" t="e">
        <f t="shared" si="0"/>
        <v>#N/A</v>
      </c>
      <c r="D67" s="15" t="e">
        <f t="shared" si="1"/>
        <v>#N/A</v>
      </c>
      <c r="E67" s="18" t="e">
        <f t="shared" si="2"/>
        <v>#N/A</v>
      </c>
      <c r="G67" s="17" t="e">
        <f t="shared" si="3"/>
        <v>#N/A</v>
      </c>
    </row>
    <row r="68" spans="2:7" x14ac:dyDescent="0.25">
      <c r="B68" s="15">
        <v>880</v>
      </c>
      <c r="C68" s="15" t="e">
        <f t="shared" si="0"/>
        <v>#N/A</v>
      </c>
      <c r="D68" s="15" t="e">
        <f t="shared" si="1"/>
        <v>#N/A</v>
      </c>
      <c r="E68" s="18" t="e">
        <f t="shared" si="2"/>
        <v>#N/A</v>
      </c>
      <c r="G68" s="17" t="e">
        <f t="shared" si="3"/>
        <v>#N/A</v>
      </c>
    </row>
    <row r="69" spans="2:7" x14ac:dyDescent="0.25">
      <c r="E69" s="18"/>
      <c r="F69" s="17"/>
    </row>
    <row r="70" spans="2:7" x14ac:dyDescent="0.25">
      <c r="E70" s="18"/>
      <c r="F70" s="17"/>
    </row>
    <row r="71" spans="2:7" x14ac:dyDescent="0.25">
      <c r="E71" s="18"/>
      <c r="F71" s="17"/>
    </row>
    <row r="72" spans="2:7" x14ac:dyDescent="0.25">
      <c r="E72" s="18"/>
      <c r="F72" s="17"/>
    </row>
    <row r="73" spans="2:7" x14ac:dyDescent="0.25">
      <c r="E73" s="18"/>
      <c r="F73" s="17"/>
    </row>
    <row r="74" spans="2:7" x14ac:dyDescent="0.25">
      <c r="E74" s="18"/>
      <c r="F74" s="17"/>
    </row>
    <row r="75" spans="2:7" x14ac:dyDescent="0.25">
      <c r="E75" s="18"/>
      <c r="F75" s="17"/>
    </row>
    <row r="76" spans="2:7" x14ac:dyDescent="0.25">
      <c r="E76" s="18"/>
      <c r="F76" s="17"/>
    </row>
    <row r="77" spans="2:7" x14ac:dyDescent="0.25">
      <c r="E77" s="18"/>
      <c r="F77" s="17"/>
    </row>
    <row r="78" spans="2:7" x14ac:dyDescent="0.25">
      <c r="E78" s="18"/>
      <c r="F78" s="17"/>
    </row>
    <row r="79" spans="2:7" x14ac:dyDescent="0.25">
      <c r="E79" s="18"/>
      <c r="F79" s="17"/>
    </row>
    <row r="80" spans="2:7" x14ac:dyDescent="0.25">
      <c r="E80" s="18"/>
      <c r="F80" s="17"/>
    </row>
    <row r="81" spans="5:6" x14ac:dyDescent="0.25">
      <c r="E81" s="18"/>
      <c r="F81" s="17"/>
    </row>
    <row r="82" spans="5:6" x14ac:dyDescent="0.25">
      <c r="E82" s="18"/>
      <c r="F82" s="17"/>
    </row>
    <row r="83" spans="5:6" x14ac:dyDescent="0.25">
      <c r="E83" s="18"/>
      <c r="F83" s="17"/>
    </row>
    <row r="84" spans="5:6" x14ac:dyDescent="0.25">
      <c r="E84" s="18"/>
      <c r="F84" s="17"/>
    </row>
    <row r="85" spans="5:6" x14ac:dyDescent="0.25">
      <c r="E85" s="18"/>
      <c r="F85" s="17"/>
    </row>
    <row r="86" spans="5:6" x14ac:dyDescent="0.25">
      <c r="E86" s="18"/>
      <c r="F86" s="17"/>
    </row>
    <row r="87" spans="5:6" x14ac:dyDescent="0.25">
      <c r="E87" s="18"/>
      <c r="F87" s="17"/>
    </row>
    <row r="88" spans="5:6" x14ac:dyDescent="0.25">
      <c r="E88" s="18"/>
      <c r="F88" s="17"/>
    </row>
    <row r="89" spans="5:6" x14ac:dyDescent="0.25">
      <c r="E89" s="18"/>
      <c r="F89" s="17"/>
    </row>
    <row r="90" spans="5:6" x14ac:dyDescent="0.25">
      <c r="E90" s="18"/>
      <c r="F90" s="17"/>
    </row>
    <row r="91" spans="5:6" x14ac:dyDescent="0.25">
      <c r="E91" s="18"/>
      <c r="F91" s="17"/>
    </row>
    <row r="92" spans="5:6" x14ac:dyDescent="0.25">
      <c r="E92" s="18"/>
      <c r="F92" s="17"/>
    </row>
    <row r="93" spans="5:6" x14ac:dyDescent="0.25">
      <c r="E93" s="18"/>
      <c r="F93" s="17"/>
    </row>
    <row r="94" spans="5:6" x14ac:dyDescent="0.25">
      <c r="E94" s="18"/>
      <c r="F94" s="17"/>
    </row>
    <row r="95" spans="5:6" x14ac:dyDescent="0.25">
      <c r="E95" s="18"/>
      <c r="F95" s="17"/>
    </row>
    <row r="96" spans="5:6" x14ac:dyDescent="0.25">
      <c r="E96" s="18"/>
      <c r="F96" s="17"/>
    </row>
    <row r="97" spans="5:6" x14ac:dyDescent="0.25">
      <c r="E97" s="18"/>
      <c r="F97" s="17"/>
    </row>
    <row r="98" spans="5:6" x14ac:dyDescent="0.25">
      <c r="E98" s="18"/>
      <c r="F98" s="17"/>
    </row>
    <row r="99" spans="5:6" x14ac:dyDescent="0.25">
      <c r="E99" s="18"/>
      <c r="F99" s="17"/>
    </row>
    <row r="100" spans="5:6" x14ac:dyDescent="0.25">
      <c r="E100" s="18"/>
      <c r="F100" s="17"/>
    </row>
    <row r="101" spans="5:6" x14ac:dyDescent="0.25">
      <c r="E101" s="18"/>
      <c r="F101" s="17"/>
    </row>
    <row r="102" spans="5:6" x14ac:dyDescent="0.25">
      <c r="E102" s="18"/>
      <c r="F102" s="17"/>
    </row>
    <row r="103" spans="5:6" x14ac:dyDescent="0.25">
      <c r="E103" s="18"/>
      <c r="F103" s="17"/>
    </row>
    <row r="104" spans="5:6" x14ac:dyDescent="0.25">
      <c r="E104" s="18"/>
      <c r="F104" s="17"/>
    </row>
    <row r="105" spans="5:6" x14ac:dyDescent="0.25">
      <c r="E105" s="18"/>
      <c r="F105" s="17"/>
    </row>
    <row r="106" spans="5:6" x14ac:dyDescent="0.25">
      <c r="E106" s="18"/>
      <c r="F106" s="17"/>
    </row>
    <row r="107" spans="5:6" x14ac:dyDescent="0.25">
      <c r="E107" s="18"/>
      <c r="F107" s="17"/>
    </row>
    <row r="108" spans="5:6" x14ac:dyDescent="0.25">
      <c r="E108" s="18"/>
      <c r="F108" s="17"/>
    </row>
    <row r="109" spans="5:6" x14ac:dyDescent="0.25">
      <c r="E109" s="18"/>
      <c r="F109" s="17"/>
    </row>
    <row r="110" spans="5:6" x14ac:dyDescent="0.25">
      <c r="E110" s="18"/>
      <c r="F110" s="17"/>
    </row>
    <row r="111" spans="5:6" x14ac:dyDescent="0.25">
      <c r="E111" s="18"/>
      <c r="F111" s="17"/>
    </row>
    <row r="112" spans="5:6" x14ac:dyDescent="0.25">
      <c r="E112" s="18"/>
      <c r="F112" s="17"/>
    </row>
    <row r="113" spans="5:6" x14ac:dyDescent="0.25">
      <c r="E113" s="18"/>
      <c r="F113"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PO HBK</vt:lpstr>
      <vt:lpstr>HBK Dropdowns</vt:lpstr>
      <vt:lpstr>Spine Width Calculator</vt:lpstr>
      <vt:lpstr>Hardback_cover_for_case__no_jacket</vt:lpstr>
      <vt:lpstr>Hardback_cover_for_case__with_loose_jacket</vt:lpstr>
      <vt:lpstr>Hardback_with_loose_jacket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Leyla Yusuf-Strang</dc:creator>
  <cp:lastModifiedBy>Josh Burgess</cp:lastModifiedBy>
  <cp:lastPrinted>2024-05-30T09:23:00Z</cp:lastPrinted>
  <dcterms:created xsi:type="dcterms:W3CDTF">2023-02-16T10:24:32Z</dcterms:created>
  <dcterms:modified xsi:type="dcterms:W3CDTF">2024-08-08T15:14:54Z</dcterms:modified>
</cp:coreProperties>
</file>